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14430" windowHeight="7335" tabRatio="713" activeTab="4"/>
  </bookViews>
  <sheets>
    <sheet name="Összesítő" sheetId="6" r:id="rId1"/>
    <sheet name="Hőszigetelés" sheetId="23" r:id="rId2"/>
    <sheet name="Nyílászárók" sheetId="13" r:id="rId3"/>
    <sheet name="Tetőhéjazat csere" sheetId="24" r:id="rId4"/>
    <sheet name="egyéb építés" sheetId="25" r:id="rId5"/>
    <sheet name="napelem" sheetId="26" r:id="rId6"/>
    <sheet name="Fűtés" sheetId="32" r:id="rId7"/>
    <sheet name="Automatika, elektromosság" sheetId="35" r:id="rId8"/>
    <sheet name="Gázellátás " sheetId="34" r:id="rId9"/>
    <sheet name="Víz-csatorna" sheetId="36" r:id="rId10"/>
  </sheets>
  <externalReferences>
    <externalReference r:id="rId11"/>
  </externalReferences>
  <definedNames>
    <definedName name="_xlnm.Print_Area" localSheetId="4">'egyéb építés'!$A$1:$I$26</definedName>
    <definedName name="_xlnm.Print_Area" localSheetId="1">Hőszigetelés!$A$1:$J$107</definedName>
    <definedName name="_xlnm.Print_Area" localSheetId="5">napelem!$A$1:$I$25</definedName>
    <definedName name="_xlnm.Print_Area" localSheetId="2">Nyílászárók!$A$1:$N$58</definedName>
    <definedName name="_xlnm.Print_Area" localSheetId="0">Összesítő!$A$1:$J$60</definedName>
    <definedName name="_xlnm.Print_Area" localSheetId="3">'Tetőhéjazat csere'!$A$1:$I$31</definedName>
    <definedName name="_xlnm.Print_Area" localSheetId="9">'Víz-csatorna'!$A$1:$I$26</definedName>
    <definedName name="Print_Area" localSheetId="7">'Automatika, elektromosság'!$A$1:$I$23</definedName>
    <definedName name="Print_Area" localSheetId="6">Fűtés!$A$1:$I$71</definedName>
    <definedName name="Print_Area" localSheetId="8">'Gázellátás '!$A$1:$I$32</definedName>
    <definedName name="Print_Area" localSheetId="1">Hőszigetelés!$A$11:$J$106</definedName>
    <definedName name="Print_Area" localSheetId="9">'Víz-csatorna'!$A$1:$I$33</definedName>
    <definedName name="szorzó1" localSheetId="4">#REF!</definedName>
    <definedName name="szorzó1" localSheetId="1">Hőszigetelés!#REF!</definedName>
    <definedName name="szorzó1" localSheetId="5">#REF!</definedName>
    <definedName name="szorzó1">#REF!</definedName>
    <definedName name="szorzó2" localSheetId="4">'egyéb építés'!#REF!</definedName>
    <definedName name="szorzó2" localSheetId="5">napelem!#REF!</definedName>
    <definedName name="szorzó2">'Tetőhéjazat csere'!#REF!</definedName>
  </definedNames>
  <calcPr calcId="145621"/>
</workbook>
</file>

<file path=xl/calcChain.xml><?xml version="1.0" encoding="utf-8"?>
<calcChain xmlns="http://schemas.openxmlformats.org/spreadsheetml/2006/main">
  <c r="G20" i="25" l="1"/>
  <c r="I20" i="25" s="1"/>
  <c r="H20" i="25"/>
  <c r="G21" i="25" l="1"/>
  <c r="H21" i="25"/>
  <c r="G19" i="25"/>
  <c r="I19" i="25" s="1"/>
  <c r="H19" i="25"/>
  <c r="G18" i="25"/>
  <c r="H18" i="25"/>
  <c r="I18" i="25" s="1"/>
  <c r="I21" i="25" l="1"/>
  <c r="G22" i="25"/>
  <c r="H22" i="25"/>
  <c r="I22" i="25" l="1"/>
  <c r="H17" i="25"/>
  <c r="G17" i="25"/>
  <c r="A5" i="36"/>
  <c r="A5" i="35"/>
  <c r="A5" i="34"/>
  <c r="A5" i="32"/>
  <c r="J26" i="13"/>
  <c r="N26" i="13" s="1"/>
  <c r="K26" i="13"/>
  <c r="L26" i="13"/>
  <c r="M26" i="13"/>
  <c r="F26" i="13"/>
  <c r="I17" i="25" l="1"/>
  <c r="H41" i="6"/>
  <c r="G41" i="6"/>
  <c r="G39" i="6"/>
  <c r="H39" i="6"/>
  <c r="G42" i="6" l="1"/>
  <c r="H42" i="6" s="1"/>
  <c r="G40" i="6"/>
  <c r="H40" i="6" s="1"/>
  <c r="H23" i="26" l="1"/>
  <c r="G23" i="26"/>
  <c r="I23" i="26" s="1"/>
  <c r="H22" i="26"/>
  <c r="G22" i="26"/>
  <c r="H21" i="26"/>
  <c r="G21" i="26"/>
  <c r="H20" i="26"/>
  <c r="G20" i="26"/>
  <c r="H19" i="26"/>
  <c r="G19" i="26"/>
  <c r="H18" i="26"/>
  <c r="G18" i="26"/>
  <c r="I18" i="26" s="1"/>
  <c r="H17" i="26"/>
  <c r="G17" i="26"/>
  <c r="A9" i="23"/>
  <c r="I22" i="26" l="1"/>
  <c r="I19" i="26"/>
  <c r="H24" i="26"/>
  <c r="H25" i="26" s="1"/>
  <c r="G24" i="26"/>
  <c r="G25" i="26" s="1"/>
  <c r="I21" i="26"/>
  <c r="I20" i="26"/>
  <c r="I17" i="26"/>
  <c r="D56" i="6"/>
  <c r="I24" i="26" l="1"/>
  <c r="I25" i="26" s="1"/>
  <c r="E95" i="23"/>
  <c r="H23" i="25" l="1"/>
  <c r="H24" i="25" s="1"/>
  <c r="G23" i="25"/>
  <c r="G24" i="25" s="1"/>
  <c r="H29" i="24"/>
  <c r="G29" i="24"/>
  <c r="H28" i="24"/>
  <c r="G28" i="24"/>
  <c r="H18" i="24"/>
  <c r="G18" i="24"/>
  <c r="H21" i="24"/>
  <c r="G21" i="24"/>
  <c r="I95" i="23"/>
  <c r="H95" i="23"/>
  <c r="I94" i="23"/>
  <c r="H94" i="23"/>
  <c r="H27" i="24"/>
  <c r="G27" i="24"/>
  <c r="H26" i="24"/>
  <c r="G26" i="24"/>
  <c r="H25" i="24"/>
  <c r="G25" i="24"/>
  <c r="H24" i="24"/>
  <c r="G24" i="24"/>
  <c r="H23" i="24"/>
  <c r="G23" i="24"/>
  <c r="H22" i="24"/>
  <c r="G22" i="24"/>
  <c r="H20" i="24"/>
  <c r="G20" i="24"/>
  <c r="H19" i="24"/>
  <c r="G19" i="24"/>
  <c r="H17" i="24"/>
  <c r="G17" i="24"/>
  <c r="I96" i="23"/>
  <c r="H96" i="23"/>
  <c r="I93" i="23"/>
  <c r="H93" i="23"/>
  <c r="I92" i="23"/>
  <c r="H92" i="23"/>
  <c r="I91" i="23"/>
  <c r="H91" i="23"/>
  <c r="I90" i="23"/>
  <c r="H90" i="23"/>
  <c r="I73" i="23"/>
  <c r="H73" i="23"/>
  <c r="E72" i="23"/>
  <c r="I19" i="24" l="1"/>
  <c r="I29" i="24"/>
  <c r="I23" i="25"/>
  <c r="I24" i="25" s="1"/>
  <c r="G38" i="6" s="1"/>
  <c r="H38" i="6" s="1"/>
  <c r="I18" i="24"/>
  <c r="I27" i="24"/>
  <c r="I26" i="24"/>
  <c r="I24" i="24"/>
  <c r="I23" i="24"/>
  <c r="I22" i="24"/>
  <c r="I20" i="24"/>
  <c r="J73" i="23"/>
  <c r="J94" i="23"/>
  <c r="J95" i="23"/>
  <c r="I21" i="24"/>
  <c r="I25" i="24"/>
  <c r="I28" i="24"/>
  <c r="H30" i="24"/>
  <c r="H31" i="24" s="1"/>
  <c r="G30" i="24"/>
  <c r="G31" i="24" s="1"/>
  <c r="I17" i="24"/>
  <c r="J96" i="23"/>
  <c r="J93" i="23"/>
  <c r="J92" i="23"/>
  <c r="J91" i="23"/>
  <c r="J90" i="23"/>
  <c r="E80" i="23"/>
  <c r="E79" i="23"/>
  <c r="I30" i="24" l="1"/>
  <c r="I31" i="24" s="1"/>
  <c r="G37" i="6" s="1"/>
  <c r="H37" i="6" s="1"/>
  <c r="F36" i="13" l="1"/>
  <c r="F35" i="13"/>
  <c r="F34" i="13"/>
  <c r="F33" i="13"/>
  <c r="F32" i="13"/>
  <c r="F31" i="13"/>
  <c r="F30" i="13"/>
  <c r="F29" i="13"/>
  <c r="F28" i="13"/>
  <c r="F27" i="13"/>
  <c r="F25" i="13"/>
  <c r="F24" i="13"/>
  <c r="F23" i="13"/>
  <c r="L24" i="13" l="1"/>
  <c r="M24" i="13"/>
  <c r="L29" i="13"/>
  <c r="M29" i="13"/>
  <c r="L32" i="13"/>
  <c r="M32" i="13"/>
  <c r="L25" i="13"/>
  <c r="M25" i="13"/>
  <c r="L30" i="13"/>
  <c r="M30" i="13"/>
  <c r="L33" i="13"/>
  <c r="M33" i="13"/>
  <c r="L27" i="13"/>
  <c r="M27" i="13"/>
  <c r="L31" i="13"/>
  <c r="M31" i="13"/>
  <c r="L34" i="13"/>
  <c r="M34" i="13"/>
  <c r="L23" i="13"/>
  <c r="M23" i="13"/>
  <c r="L28" i="13"/>
  <c r="M28" i="13"/>
  <c r="L35" i="13"/>
  <c r="M35" i="13"/>
  <c r="L36" i="13"/>
  <c r="M36" i="13"/>
  <c r="L48" i="13"/>
  <c r="J48" i="13"/>
  <c r="K48" i="13"/>
  <c r="M48" i="13" l="1"/>
  <c r="J34" i="13"/>
  <c r="N34" i="13" s="1"/>
  <c r="K34" i="13"/>
  <c r="J31" i="13"/>
  <c r="N31" i="13" s="1"/>
  <c r="K31" i="13"/>
  <c r="J33" i="13"/>
  <c r="N33" i="13" s="1"/>
  <c r="K33" i="13"/>
  <c r="J30" i="13"/>
  <c r="N30" i="13" s="1"/>
  <c r="K30" i="13"/>
  <c r="J25" i="13"/>
  <c r="N25" i="13" s="1"/>
  <c r="K25" i="13"/>
  <c r="J36" i="13"/>
  <c r="N36" i="13" s="1"/>
  <c r="K36" i="13"/>
  <c r="J32" i="13"/>
  <c r="N32" i="13" s="1"/>
  <c r="K32" i="13"/>
  <c r="J29" i="13"/>
  <c r="N29" i="13" s="1"/>
  <c r="K29" i="13"/>
  <c r="J24" i="13"/>
  <c r="N24" i="13" s="1"/>
  <c r="K24" i="13"/>
  <c r="J27" i="13"/>
  <c r="N27" i="13" s="1"/>
  <c r="K27" i="13"/>
  <c r="J35" i="13"/>
  <c r="N35" i="13" s="1"/>
  <c r="K35" i="13"/>
  <c r="J28" i="13"/>
  <c r="N28" i="13" s="1"/>
  <c r="K28" i="13"/>
  <c r="J23" i="13"/>
  <c r="N23" i="13" s="1"/>
  <c r="K23" i="13"/>
  <c r="N48" i="13"/>
  <c r="I98" i="23"/>
  <c r="H98" i="23"/>
  <c r="K46" i="13"/>
  <c r="J98" i="23" l="1"/>
  <c r="M47" i="13"/>
  <c r="K47" i="13"/>
  <c r="M46" i="13"/>
  <c r="I97" i="23"/>
  <c r="H97" i="23"/>
  <c r="J97" i="23" l="1"/>
  <c r="I89" i="23" l="1"/>
  <c r="H89" i="23"/>
  <c r="I88" i="23"/>
  <c r="H88" i="23"/>
  <c r="I87" i="23"/>
  <c r="H87" i="23"/>
  <c r="E78" i="23"/>
  <c r="E77" i="23"/>
  <c r="E75" i="23"/>
  <c r="I74" i="23"/>
  <c r="H74" i="23"/>
  <c r="I71" i="23"/>
  <c r="H71" i="23"/>
  <c r="E63" i="23"/>
  <c r="E61" i="23"/>
  <c r="I60" i="23"/>
  <c r="H60" i="23"/>
  <c r="E50" i="23"/>
  <c r="I48" i="23"/>
  <c r="H48" i="23"/>
  <c r="E47" i="23"/>
  <c r="E49" i="23" s="1"/>
  <c r="E37" i="23"/>
  <c r="I35" i="23"/>
  <c r="H35" i="23"/>
  <c r="E34" i="23"/>
  <c r="E36" i="23" s="1"/>
  <c r="I20" i="23"/>
  <c r="H20" i="23"/>
  <c r="E19" i="23"/>
  <c r="I18" i="23"/>
  <c r="H18" i="23"/>
  <c r="C18" i="23"/>
  <c r="E21" i="23" l="1"/>
  <c r="H21" i="23" s="1"/>
  <c r="H75" i="23"/>
  <c r="H22" i="23"/>
  <c r="E24" i="23"/>
  <c r="H24" i="23" s="1"/>
  <c r="I99" i="23"/>
  <c r="H99" i="23"/>
  <c r="H78" i="23"/>
  <c r="H80" i="23"/>
  <c r="I80" i="23"/>
  <c r="H50" i="23"/>
  <c r="H25" i="23"/>
  <c r="H72" i="23"/>
  <c r="I47" i="23"/>
  <c r="I50" i="23"/>
  <c r="J87" i="23"/>
  <c r="J74" i="23"/>
  <c r="H76" i="23"/>
  <c r="I61" i="23"/>
  <c r="J89" i="23"/>
  <c r="J48" i="23"/>
  <c r="J88" i="23"/>
  <c r="J18" i="23"/>
  <c r="E38" i="23"/>
  <c r="I38" i="23" s="1"/>
  <c r="J71" i="23"/>
  <c r="I76" i="23"/>
  <c r="J20" i="23"/>
  <c r="J35" i="23"/>
  <c r="I37" i="23"/>
  <c r="E62" i="23"/>
  <c r="I63" i="23"/>
  <c r="I75" i="23"/>
  <c r="I25" i="23"/>
  <c r="I78" i="23"/>
  <c r="I77" i="23"/>
  <c r="I36" i="23"/>
  <c r="H36" i="23"/>
  <c r="J60" i="23"/>
  <c r="I22" i="23"/>
  <c r="E23" i="23"/>
  <c r="H34" i="23"/>
  <c r="E39" i="23"/>
  <c r="H19" i="23"/>
  <c r="I34" i="23"/>
  <c r="E51" i="23"/>
  <c r="H47" i="23"/>
  <c r="E52" i="23"/>
  <c r="I79" i="23"/>
  <c r="H79" i="23"/>
  <c r="I19" i="23"/>
  <c r="H37" i="23"/>
  <c r="H61" i="23"/>
  <c r="H63" i="23"/>
  <c r="I72" i="23"/>
  <c r="H77" i="23"/>
  <c r="J78" i="23" l="1"/>
  <c r="I24" i="23"/>
  <c r="J24" i="23" s="1"/>
  <c r="J75" i="23"/>
  <c r="J63" i="23"/>
  <c r="J61" i="23"/>
  <c r="J50" i="23"/>
  <c r="J25" i="23"/>
  <c r="H38" i="23"/>
  <c r="J38" i="23" s="1"/>
  <c r="J80" i="23"/>
  <c r="I21" i="23"/>
  <c r="J22" i="23"/>
  <c r="J76" i="23"/>
  <c r="J37" i="23"/>
  <c r="I62" i="23"/>
  <c r="I64" i="23" s="1"/>
  <c r="H62" i="23"/>
  <c r="J77" i="23"/>
  <c r="H81" i="23"/>
  <c r="J72" i="23"/>
  <c r="I51" i="23"/>
  <c r="H51" i="23"/>
  <c r="H39" i="23"/>
  <c r="I39" i="23"/>
  <c r="I40" i="23" s="1"/>
  <c r="J79" i="23"/>
  <c r="I52" i="23"/>
  <c r="H52" i="23"/>
  <c r="J19" i="23"/>
  <c r="J34" i="23"/>
  <c r="I49" i="23"/>
  <c r="H49" i="23"/>
  <c r="H23" i="23"/>
  <c r="I23" i="23"/>
  <c r="J47" i="23"/>
  <c r="J99" i="23"/>
  <c r="J36" i="23"/>
  <c r="J21" i="23" l="1"/>
  <c r="I53" i="23"/>
  <c r="I54" i="23" s="1"/>
  <c r="H53" i="23"/>
  <c r="H54" i="23" s="1"/>
  <c r="I81" i="23"/>
  <c r="I82" i="23" s="1"/>
  <c r="J62" i="23"/>
  <c r="H64" i="23"/>
  <c r="I65" i="23"/>
  <c r="J39" i="23"/>
  <c r="J40" i="23" s="1"/>
  <c r="J41" i="23" s="1"/>
  <c r="J51" i="23"/>
  <c r="J23" i="23"/>
  <c r="I41" i="23"/>
  <c r="J49" i="23"/>
  <c r="J52" i="23"/>
  <c r="H40" i="23"/>
  <c r="H82" i="23"/>
  <c r="J81" i="23" l="1"/>
  <c r="J82" i="23" s="1"/>
  <c r="J53" i="23"/>
  <c r="J54" i="23" s="1"/>
  <c r="H65" i="23"/>
  <c r="J64" i="23"/>
  <c r="J65" i="23" s="1"/>
  <c r="H41" i="23"/>
  <c r="K45" i="13" l="1"/>
  <c r="K49" i="13" s="1"/>
  <c r="J45" i="13" l="1"/>
  <c r="M45" i="13"/>
  <c r="M49" i="13" s="1"/>
  <c r="L45" i="13"/>
  <c r="N45" i="13" l="1"/>
  <c r="F37" i="13" l="1"/>
  <c r="F22" i="13"/>
  <c r="F20" i="13"/>
  <c r="M20" i="13" l="1"/>
  <c r="K37" i="13"/>
  <c r="L20" i="13" l="1"/>
  <c r="J37" i="13"/>
  <c r="M37" i="13"/>
  <c r="L37" i="13"/>
  <c r="M22" i="13"/>
  <c r="L22" i="13"/>
  <c r="K22" i="13"/>
  <c r="J22" i="13"/>
  <c r="J20" i="13"/>
  <c r="K20" i="13"/>
  <c r="N20" i="13" l="1"/>
  <c r="N37" i="13"/>
  <c r="N22" i="13"/>
  <c r="A20" i="6" l="1"/>
  <c r="A38" i="13" l="1"/>
  <c r="F19" i="13"/>
  <c r="F21" i="13"/>
  <c r="A47" i="13" l="1"/>
  <c r="A46" i="13"/>
  <c r="L46" i="13" l="1"/>
  <c r="J46" i="13"/>
  <c r="L47" i="13"/>
  <c r="J47" i="13"/>
  <c r="H26" i="23"/>
  <c r="H27" i="23" s="1"/>
  <c r="I26" i="23"/>
  <c r="K21" i="13"/>
  <c r="J21" i="13"/>
  <c r="J19" i="13"/>
  <c r="K19" i="13"/>
  <c r="K38" i="13" s="1"/>
  <c r="K54" i="13" s="1"/>
  <c r="M21" i="13"/>
  <c r="L21" i="13"/>
  <c r="L19" i="13"/>
  <c r="M19" i="13"/>
  <c r="M38" i="13" s="1"/>
  <c r="M54" i="13" s="1"/>
  <c r="M55" i="13" s="1"/>
  <c r="M56" i="13" s="1"/>
  <c r="N47" i="13" l="1"/>
  <c r="N46" i="13"/>
  <c r="J49" i="13"/>
  <c r="L49" i="13"/>
  <c r="J26" i="23"/>
  <c r="J27" i="23" s="1"/>
  <c r="J28" i="23" s="1"/>
  <c r="I27" i="23"/>
  <c r="H28" i="23"/>
  <c r="H104" i="23" s="1"/>
  <c r="K55" i="13"/>
  <c r="K56" i="13" s="1"/>
  <c r="J38" i="13"/>
  <c r="N21" i="13"/>
  <c r="L38" i="13"/>
  <c r="N19" i="13"/>
  <c r="J54" i="13" l="1"/>
  <c r="J55" i="13" s="1"/>
  <c r="J56" i="13" s="1"/>
  <c r="N49" i="13"/>
  <c r="L54" i="13"/>
  <c r="H105" i="23"/>
  <c r="I28" i="23"/>
  <c r="I104" i="23" s="1"/>
  <c r="I105" i="23" s="1"/>
  <c r="I106" i="23" s="1"/>
  <c r="N38" i="13"/>
  <c r="J104" i="23" l="1"/>
  <c r="G35" i="6" s="1"/>
  <c r="H106" i="23"/>
  <c r="J105" i="23"/>
  <c r="N54" i="13"/>
  <c r="L55" i="13"/>
  <c r="L56" i="13" s="1"/>
  <c r="N55" i="13" l="1"/>
  <c r="N56" i="13" s="1"/>
  <c r="J106" i="23"/>
  <c r="H35" i="6" s="1"/>
  <c r="G36" i="6"/>
  <c r="G43" i="6" s="1"/>
  <c r="H36" i="6" l="1"/>
  <c r="H43" i="6" s="1"/>
</calcChain>
</file>

<file path=xl/sharedStrings.xml><?xml version="1.0" encoding="utf-8"?>
<sst xmlns="http://schemas.openxmlformats.org/spreadsheetml/2006/main" count="751" uniqueCount="335">
  <si>
    <t>Ssz.</t>
  </si>
  <si>
    <t>Megnevezés</t>
  </si>
  <si>
    <t>ÁFA</t>
  </si>
  <si>
    <t>BRUTTÓ</t>
  </si>
  <si>
    <t>Nettó Anyag egységár</t>
  </si>
  <si>
    <t>Nettó Díj egységár</t>
  </si>
  <si>
    <t>Nettó Anyag összesen</t>
  </si>
  <si>
    <t>Nettó Díj összesen</t>
  </si>
  <si>
    <t>Nettó SZUMMA</t>
  </si>
  <si>
    <t>Anyag</t>
  </si>
  <si>
    <t>Munkadíj</t>
  </si>
  <si>
    <t>Összesen</t>
  </si>
  <si>
    <t>NETTÓ</t>
  </si>
  <si>
    <t>FŐÖSSZESÍTŐ</t>
  </si>
  <si>
    <t>Nettó</t>
  </si>
  <si>
    <t>Bruttó</t>
  </si>
  <si>
    <t>1.</t>
  </si>
  <si>
    <t>2.</t>
  </si>
  <si>
    <t>3.</t>
  </si>
  <si>
    <t>4.</t>
  </si>
  <si>
    <t>5.</t>
  </si>
  <si>
    <t xml:space="preserve">Hőszigetelés </t>
  </si>
  <si>
    <t>Nyílászáró csere</t>
  </si>
  <si>
    <t>HŐSZIGETELÉS</t>
  </si>
  <si>
    <t>TÉTEL</t>
  </si>
  <si>
    <t>IGÉNY</t>
  </si>
  <si>
    <t>LEÍRÁS</t>
  </si>
  <si>
    <t>mennyiség</t>
  </si>
  <si>
    <t>nettó egységár</t>
  </si>
  <si>
    <t>nettó összesen</t>
  </si>
  <si>
    <t>ÖSSZESEN</t>
  </si>
  <si>
    <t>anyag</t>
  </si>
  <si>
    <t>munkadíj</t>
  </si>
  <si>
    <t>LÁBAZATI FAL HŐSZIGETELÉSE ÖSSZESEN:</t>
  </si>
  <si>
    <t>darab</t>
  </si>
  <si>
    <t>Szerkezet</t>
  </si>
  <si>
    <t>névleges nyílás méret</t>
  </si>
  <si>
    <t>Felület</t>
  </si>
  <si>
    <r>
      <t>U</t>
    </r>
    <r>
      <rPr>
        <b/>
        <vertAlign val="subscript"/>
        <sz val="10"/>
        <rFont val="Arial"/>
        <family val="2"/>
        <charset val="238"/>
      </rPr>
      <t>W</t>
    </r>
  </si>
  <si>
    <t>szélesség</t>
  </si>
  <si>
    <t>magasság</t>
  </si>
  <si>
    <t>HOMLOKZATI NYÍLÁSZÁRÓK ÖSSZESEN:</t>
  </si>
  <si>
    <t>NYÍLÁSZÁRÓ</t>
  </si>
  <si>
    <t>Összesen:</t>
  </si>
  <si>
    <t>6.</t>
  </si>
  <si>
    <t>7.</t>
  </si>
  <si>
    <t>8.</t>
  </si>
  <si>
    <t>MÉLYALAPOZÁS</t>
  </si>
  <si>
    <t>ELŐKÉSZÍTÉS</t>
  </si>
  <si>
    <t>TAKARÁS</t>
  </si>
  <si>
    <t>Mikroszálas szerkezetű páratechnikai réteg (ISOVER Tyvek Solid), átlapolásoknál ragasztószalaggal lezárva</t>
  </si>
  <si>
    <t>HOMLOKZATI FAL KÜLSŐ HŐSZIGETELÉSE ÖSSZESEN:</t>
  </si>
  <si>
    <t>9.</t>
  </si>
  <si>
    <t>ÁTHELYZÉSEK</t>
  </si>
  <si>
    <t>KIEGÉSZÍTŐ MUNKÁK</t>
  </si>
  <si>
    <t>KÁVA HŐSZIGETELÉS</t>
  </si>
  <si>
    <t>KIEGÉSZÍTŐ MUNKÁK ÖSSZESEN:</t>
  </si>
  <si>
    <t>Budapest,</t>
  </si>
  <si>
    <t>Tárgy: Árajánlat komplex energetikai kivitelezési feladatok elvégzésére</t>
  </si>
  <si>
    <t xml:space="preserve"> részére a</t>
  </si>
  <si>
    <t xml:space="preserve"> pályázathoz kapcsolódóan</t>
  </si>
  <si>
    <t>INDÍTÓ PROFIL</t>
  </si>
  <si>
    <t>Lábazati indító profilok elhelyezése, utólagos (táblás) hőszigetelő rendszerhez, rozsdamentes acélból vagy alumíniumból, 30 - 160 mm hőszigeteléshez rögzítő dübellel</t>
  </si>
  <si>
    <t>RAGASZTÓ</t>
  </si>
  <si>
    <t>3 kg/m2</t>
  </si>
  <si>
    <t>Ásványi alapú ragasztóhabarcs pont-perem módszerrel, a hőszigetelés rögzítésére, a hőszigetelő rendszerű homlokzati vakolat részeként, min. 40% felületen 
(Baumit DuoContact ragasztótapasz)</t>
  </si>
  <si>
    <t>Grafitpor adalékos expandált polisztirol hab hőszigetelő lemez (Baumit open reflect)</t>
  </si>
  <si>
    <t>DŰBEL</t>
  </si>
  <si>
    <t>Dübeles mechanikai rögzítés, süllyesztett fejű műanyag tárcsával (EJOT H4 ECO 235)</t>
  </si>
  <si>
    <t xml:space="preserve">ÜVEGSZÖVETHÁLÓ </t>
  </si>
  <si>
    <t>Ragasztótapaszba ágyazott üvegszövet háló elhelyezése függőleges, vízszintes, ferde vagy íves felületen, homlokzatszigeteléshez 145 g/m2, 4x5 mm</t>
  </si>
  <si>
    <t>0,2 kg/m2</t>
  </si>
  <si>
    <t>Szerves kötőanyagú vakolat alapozó felhordása kézi erővel (Baumit UniPrimer alapozó)</t>
  </si>
  <si>
    <t>NEMES VAKOLAT</t>
  </si>
  <si>
    <t>2,5-3 kg/m2</t>
  </si>
  <si>
    <t>Vékonyvakolatok, színvakolatok felhordása alapozott, előkészített felületre, vödrös kiszerelésű anyagból, egy rétegben gördülőszemcsés, dörzsölt vagy kapart kivitelben, homlokzaton, 1,5-2,5 mm-es vastagságban 
(Baumit Duotop színvakolat 1,5 mm I.színcsoport)</t>
  </si>
  <si>
    <t>-</t>
  </si>
  <si>
    <t>Villámhárítók, parabola antenna, csatorna ejtővezeték leszerelése; a homlokzati hőszigetelés után a villámhárítók visszahelyezése, az ejtővezetékek átalakítása a hőszigetelt állapotra és azok visszahelyezése</t>
  </si>
  <si>
    <t>Sorsz.</t>
  </si>
  <si>
    <t>HOMLOKZATI FAL KÜLSŐ HŐSZIGETELÉSE:</t>
  </si>
  <si>
    <t>Ásványi alapú ragasztóhabarcs pont-pont módszerrel, a hőszigetelés rögzítésére, a hőszigetelő rendszerű homlokzati vakolat részeként, min. 40% felületen 
(Baumit DuoContact ragasztótapasz)</t>
  </si>
  <si>
    <t>Lábazati formahabosított expandált nagy nyomószilárdságú hőszigetelő polisztirol lemez  (Baumit Expert)</t>
  </si>
  <si>
    <t>LÁBAZATI VAKOLAT</t>
  </si>
  <si>
    <t>5 kg/m2</t>
  </si>
  <si>
    <t>Lábazati vakolatok; díszítő és lábazati műgyantás kötőanyagú vakolatréteg felhordása, kézi erővel, vödrös kiszerelésű anyagból, Baumit MosaikTop (Baumit Mozaik) vakolat 2 mm-es szemcseméret, 24 féle szín
(Baumit színvakolat 1,5 mm I.színcsoport)</t>
  </si>
  <si>
    <t>LÁBAZATI FAL HŐSZIGETELÉSE:</t>
  </si>
  <si>
    <t>PADLÁSFÖDÉM HŐSZIGETELÉSE</t>
  </si>
  <si>
    <t>PADLÁSFÖDÉM:</t>
  </si>
  <si>
    <t>PADLÁSFÖDÉM HŐSZIGETELÉSE ÖSSZESEN:</t>
  </si>
  <si>
    <t>Grafitpor adalékos expandált polisztirol hab lemezzel képzett nyílászáró káva höszigetelés a homlokzati felületképzéssel megegyezően (Baumit)</t>
  </si>
  <si>
    <t>KÜLSŐ PÁRKÁNY BONTÁS</t>
  </si>
  <si>
    <t xml:space="preserve">Meglévő külső ablakpárkány bontása </t>
  </si>
  <si>
    <t>ÁLLVÁNYOZÁS</t>
  </si>
  <si>
    <t>Háromrétegű üvegezés, argongáz töltésű, LOW-E bevonat, melegperemes, PVC keretszerkezet</t>
  </si>
  <si>
    <t>BUKÓ-NYILÓ MŰANYAG ABLAK</t>
  </si>
  <si>
    <t>Higroszabályozású légbeeresztő óvodákba
AERECO EMM 716, külső esővédővel, Aerecp AEA 731 ablakba beépítve</t>
  </si>
  <si>
    <t>LÉGBEVEZETŐ</t>
  </si>
  <si>
    <t>10.</t>
  </si>
  <si>
    <t>11.</t>
  </si>
  <si>
    <t>12.</t>
  </si>
  <si>
    <t>13.</t>
  </si>
  <si>
    <t>Szakág</t>
  </si>
  <si>
    <t>8 kg/m2</t>
  </si>
  <si>
    <t>Ásványi alapú ragasztóhabarcs pont-perem módszerrel, a hőszigetelés rögzítésére, a hőszigetelő rendszerű homlokzati vakolat részeként, min. 40% felületen 
(Baumit kőzetgyapot ragasztótapasz)</t>
  </si>
  <si>
    <t>Kőzetgyapot hőszigetelő lemez 
(Rockwool Frontrock Max E)</t>
  </si>
  <si>
    <t>Vékonyvakolatok, színvakolatok felhordása alapozott, előkészített felületre, vödrös kiszerelésű anyagból, egy rétegben gördülőszemcsés, dörzsölt vagy kapart kivitelben, homlokzaton, 1,5 mm-es vastagságban 
(Baumit Szilikat Top színvakolat 1,5 mm I. színcsoport)</t>
  </si>
  <si>
    <t>12 cm vastag üveggyapot hőszigetelő filc - ISOVER DOMO
λD = 0,036 W/mk Nem éghető , tűzvédelmi osztálya A2.
Pára áteresztő. Ellenáll a kártevőknek, rágcsálóknak és rovaroknak.</t>
  </si>
  <si>
    <t>ATTIKA ÉPÍTÉS</t>
  </si>
  <si>
    <t>Ereszszegély szerelése
lágyfedésű tetőhöz,
horganyzott lemezből,
33 cm kiterített szélességgel.</t>
  </si>
  <si>
    <t>SZIG. PERFORÁLÁS</t>
  </si>
  <si>
    <t xml:space="preserve">Meglévő és megmaradó bitumenes lemez
csapadékvíz elleni szigetelés,
perforálása 25x25 cm-es raszterben,
kettő vagy több réteg lemez esetén  </t>
  </si>
  <si>
    <t>SZIG. FELVÁGÁS</t>
  </si>
  <si>
    <t>Meglévő és megmaradó bitumenes lemez
csapadékvíz elleni szigetelés,
hólyagjainak, gyűrődéseinek felvágása
ragasztott vagy olvasztott szigetelőlemeznél
kettő vagy több réteg lemez esetén</t>
  </si>
  <si>
    <t>KISZELLŐZŐ BONTÁSA</t>
  </si>
  <si>
    <t>Pára- vagy salakszellőzők bontása,
egy-vagy kétágú pára- vagy salakszellőzők</t>
  </si>
  <si>
    <t>Lapostető hő- és hangszigetelése; Egyenes rétegrendű nemjárható lapostetőn vagy extenzív zöldtetőn, vízszintes és függőleges felületen (rögzítés külön tételben), két rétegben, expandált polisztirolhab hőszigetelő lemezzel AUSTROTHERM GRAFIT 100 expandált polisztirolhab hőszigetelő lemez, 1000x500x100 mm Attika függőleges és vízszintes felületére is.</t>
  </si>
  <si>
    <t>PONTSZERŰ RÖGZÍTÉS</t>
  </si>
  <si>
    <t>Szigetelések rögzítése; Vízszigetelő lemezek illetve hőszigetelő táblák szélszívás elleni vonalmenti mechanikai rögzítése tetőkön, 20 m épületmagasságig, 
vízszintes, függőleges vagy ferde felületen, 
pórusbeton vagy tégla anyagú aljzatszerkezetnél, 
műanyag beütődübelekkel és fém szegekkel</t>
  </si>
  <si>
    <t>TETŐ VÍZSZIGETELÉS</t>
  </si>
  <si>
    <t xml:space="preserve">Csapadékvíz elleni szigetelés; két réteg bitumenes lemezzel, vízszintes felületen,minimum 4,0 mm vastag palaőrlemény hintés plasztomerbitumenes (APP modifikált) lemezzel, alsó réteghez teljes felületű hegesztéssel, 
fél lemezszélesség eltolással fektetve </t>
  </si>
  <si>
    <t>LETERHELÉS, JÁRÓLAP</t>
  </si>
  <si>
    <t>Csapadékvíz elleni szigetelés; 
Terasz, járda kialakítása
vagy tetőszélek és sarkok leterhelése beton járólapokkal
Közlekedési útvonal</t>
  </si>
  <si>
    <t>LAPOSTETŐ:</t>
  </si>
  <si>
    <t>LAPOSTETŐ ÖSSZESEN:</t>
  </si>
  <si>
    <t>VAKOLATPÓTLÁS</t>
  </si>
  <si>
    <t>LAPOSTETŐ HŐSZIGETELÉSE</t>
  </si>
  <si>
    <t>BONTÁS</t>
  </si>
  <si>
    <t>HELYREÁLLÍTÁS</t>
  </si>
  <si>
    <t>HULLADÉK</t>
  </si>
  <si>
    <t>Vegyes építési törmelék konténeres elszállítása 7 m3-es konténerben</t>
  </si>
  <si>
    <t>HOMLOKZAT SZIGETELÉS EPS POLISZTIROL</t>
  </si>
  <si>
    <t>LÁBAZAT SZIGETELÉS FORMAHABOSÍTOTT POLISZTIROL</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</si>
  <si>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12,00 m munkapadló magasságig</t>
  </si>
  <si>
    <t>Dübeles mechanikai rögzítés, süllyesztett fejű műanyag tárcsával (EJOT H4 ECO 255)</t>
  </si>
  <si>
    <t>KÜLSŐ PÁRKÁNY ÉPÍTÉS</t>
  </si>
  <si>
    <t>Régi vakolt felületek leverése  előragasztása homlokzati szigetelés alatt meglévő falazaton</t>
  </si>
  <si>
    <t>Meglévő födémszerkezet tisztítása, pormentesítése sepréssel</t>
  </si>
  <si>
    <t>Nyílászárók bontása hulladékelszállítással</t>
  </si>
  <si>
    <t>BELSŐ PÁRKÁNY</t>
  </si>
  <si>
    <t>Külső alumínium ablakpárkány elhelyezése, külső nyílászáróhoz illesztve 20 cm szélességben</t>
  </si>
  <si>
    <r>
      <rPr>
        <u/>
        <sz val="12"/>
        <rFont val="Arial"/>
        <family val="2"/>
        <charset val="238"/>
      </rPr>
      <t>Építési termékek teljesítmény –jellemzőinek meghatározása:</t>
    </r>
    <r>
      <rPr>
        <sz val="12"/>
        <rFont val="Arial"/>
        <family val="2"/>
        <charset val="238"/>
      </rPr>
      <t xml:space="preserve">
275/2013. (VII. 16.) Korm. rendelet az építési termék építménybe történő betervezésének és beépítésének, ennek során a teljesítmény igazolásának részletes szabályairól szóló rendelet 4.§.(3) pontja szerint:
„Ha a tervező egy bizonyos, egyértelműen beazonosítható építési terméket jelöl meg, az egyben az elvárt műszaki teljesítmény meghatározását is jelenti, azzal, hogy ilyen esetben a termék műszaki előírásában foglalt összes teljesítménykategória lényegesnek tekintendő és az elvárt műszaki teljesítmény ezek szintje, osztálya vagy leírása”
Az építészeti leírásban egyértelműen beazonosítható építési termék kerültek megjelölésre, így a fentiek alapján ez egyben az elvárt műszaki teljesítmény meghatározása is!”</t>
    </r>
  </si>
  <si>
    <t>Nyílászáró beépítése utáni belső fal javítása vakolatok pótlásával, gletteléssel és festéssel</t>
  </si>
  <si>
    <t>Belső műanyag párkány elhelyezése záróprofillal, ragasztóval rögzítve</t>
  </si>
  <si>
    <t xml:space="preserve">HOMLOKZATI KŐZETGYAPOT </t>
  </si>
  <si>
    <t>Facsomagok és deszkázat elhelyezése attikafal tetjén az újonnan készített ereszszegélyhez</t>
  </si>
  <si>
    <t>Függő ereszcsatorna szerelése lágyfedésű tetőhöz horganyzott bádoglemezből 50 cm kiterített szélességig</t>
  </si>
  <si>
    <t>ERESZSZEGÉLY</t>
  </si>
  <si>
    <t>ERESZCSATORNA</t>
  </si>
  <si>
    <t xml:space="preserve">Meglévő lefolyó ereszcsatorna bontása </t>
  </si>
  <si>
    <t>LEFOLYÓCSATORNA BONTÁS</t>
  </si>
  <si>
    <t>LEFOLYÓCSATORNA ÉPÍTÉS</t>
  </si>
  <si>
    <t>Új lefolyócsatorna építése újonnal készült homlokzati szigetelésen keresztül rögzítve</t>
  </si>
  <si>
    <t>VASBETON PÁRKÁNY LEVÁGÁS</t>
  </si>
  <si>
    <t>ELŐTETŐ BONTÁS</t>
  </si>
  <si>
    <t>ELOSZTÓSZEKRÉNY AJTÓ</t>
  </si>
  <si>
    <t>TETŐHÉJAZAT CSERE</t>
  </si>
  <si>
    <t>Tetőhéjazat csere</t>
  </si>
  <si>
    <t>Meglévő cserépfedés és cseréplécezés bontása</t>
  </si>
  <si>
    <t>ELŐTETŐ FEDÉS KÉSZÍTÉSE</t>
  </si>
  <si>
    <t>ELŐTETŐ FEDÉS BONTÁSA</t>
  </si>
  <si>
    <t>TETŐFÓLIA</t>
  </si>
  <si>
    <t>Tetőfólia és alátátlemez mérsékelten hővisszaverős felületü tetőfólia elhelyezése</t>
  </si>
  <si>
    <t>Tetőfelület ellenlécezésének elkészítése</t>
  </si>
  <si>
    <t>ELLENLÉC</t>
  </si>
  <si>
    <t>CSERÉPLÉC</t>
  </si>
  <si>
    <t>Teljes tetőfelületen cseréplécezés készítése</t>
  </si>
  <si>
    <t>Ereszdeszkázat bontása</t>
  </si>
  <si>
    <t>ERESZDESZKÁZÁS</t>
  </si>
  <si>
    <t>Ereszdeszkázat készítése felületkezelve 1 réteg alapozóval, 2 réteg fedőmázolással</t>
  </si>
  <si>
    <t>FAVÉDELEM</t>
  </si>
  <si>
    <t>Faanyagok rovar és kártevők elleni védeleme vizesbázisú fevédőszerrel</t>
  </si>
  <si>
    <t>Faanyag rovar, gomba és tűz elleni védőszeres kezelése</t>
  </si>
  <si>
    <t>CSERÉPFEDÉS</t>
  </si>
  <si>
    <t>Creaton Róna hornyolt egyenesváfágsú tetőcserépfedés készítése kúpcserepekkel, szegélycserepekkel, szellőzőcserpekkel 20,5x40 cm</t>
  </si>
  <si>
    <t>TETŐKIBÚVÓ</t>
  </si>
  <si>
    <t>Tetőkibúvó ablak  elhelyezése 45x55 cm</t>
  </si>
  <si>
    <t>Meglévő horganyzott eresz és lefolyócsatorna bontása</t>
  </si>
  <si>
    <t>CSATORNA KÉSZÍTÉSE</t>
  </si>
  <si>
    <t>Horganyzott lefolyó és ereszcsatorna készítése tetőlemez kerülete mentén 50 cm kiterített szélességig</t>
  </si>
  <si>
    <t>Horganyzott ereszszegély készítése 50 cm kiterített szélességig</t>
  </si>
  <si>
    <t>Utólagos falszigetelés</t>
  </si>
  <si>
    <t>UTÓLAGOS TALAJNEDVESSÉG ELLENI SZIGETLÉS</t>
  </si>
  <si>
    <t>TETŐHÉJAZAT CSERE:</t>
  </si>
  <si>
    <t>TETŐHÉJAZAT CSERE ÖSSZESEN:</t>
  </si>
  <si>
    <t>Zárófödám konzolos párkánykinyúlás levágása vágókorongos technológiával.</t>
  </si>
  <si>
    <t>Meglévő, megmaradó acélszerkezetű előtető fedésének bontása 4,6x7,7m</t>
  </si>
  <si>
    <t>Meglévő acélszerkezetű előtető cserepeslemezfedés készítése széleken lezárva szegélyelemekkel rögzítésekkel kompletten 4,6x7,7m</t>
  </si>
  <si>
    <t>Villamos elosztószekrényajtó elhelyezzése helyszíni méretfelvétel alapján felületkezelve beépítőkerettel kompletten 70x100 m</t>
  </si>
  <si>
    <t>VÍZSZIGETELÉS</t>
  </si>
  <si>
    <t>Utólagos falszigetelés készítése rozsdamentes fémlemez besajtolásos technológiával meglévő téglafalazatban 42 cm mélységben</t>
  </si>
  <si>
    <t>CSATORNA BONTÁSA</t>
  </si>
  <si>
    <t>ERESZSZEGÉLY KÉSZÍTÉSE</t>
  </si>
  <si>
    <t>KISÉPÜLET WC AJTÓ</t>
  </si>
  <si>
    <t>KÉTSZINTES ÉPÜLET TÁROLÓ AJTÓ</t>
  </si>
  <si>
    <t>KÉTSZINTES ÉPÜLET EMELETI BEJÁRATI AJTÓ</t>
  </si>
  <si>
    <t xml:space="preserve">KÉTSZINTES ÉPÜLET FÖLDSZINTI BEJÁRATI AJTÓ </t>
  </si>
  <si>
    <t>KISÉPÜLET AJTÓK</t>
  </si>
  <si>
    <t>KISÉPÜLET ÉSZAKI AJTÓ</t>
  </si>
  <si>
    <t>Meglévő acélszerkezetű előtetők bontása
1,2x0,7m;  12x0,6m</t>
  </si>
  <si>
    <t>2011 Budakalász, Budai út 10. hrsz.: 1700/3</t>
  </si>
  <si>
    <t>BM</t>
  </si>
  <si>
    <t>Budakalász Város Önkormányzata - Bölcsőde</t>
  </si>
  <si>
    <t>VTSZ</t>
  </si>
  <si>
    <t>Napelem:</t>
  </si>
  <si>
    <t>ÖSSZESEN:</t>
  </si>
  <si>
    <t>Napelemes rendszer</t>
  </si>
  <si>
    <t>260 wp specifikus telj. Napelem</t>
  </si>
  <si>
    <t>Mapelemes tartószerk. Rögzítőkkel</t>
  </si>
  <si>
    <t>3,7 Kwac névleges telj. Inverter</t>
  </si>
  <si>
    <t>Kábelezés</t>
  </si>
  <si>
    <t>DC csatlakozó doboz, túláram védelemmel</t>
  </si>
  <si>
    <t>Fogadóhálózat kiéoítése</t>
  </si>
  <si>
    <t>Szerelési és beüzemelési díj</t>
  </si>
  <si>
    <t>Napelemes rendszer 3,64 KWp</t>
  </si>
  <si>
    <t xml:space="preserve"> korszerűsítési  munkáinak költségvetése</t>
  </si>
  <si>
    <t xml:space="preserve">KÖZPONTI FŰTÉS </t>
  </si>
  <si>
    <t>Mennyiség</t>
  </si>
  <si>
    <t>M.e.</t>
  </si>
  <si>
    <t>Bontási munkák</t>
  </si>
  <si>
    <t xml:space="preserve">Meglévő fűtési vezeték bontása 2"-ig, elszállítása </t>
  </si>
  <si>
    <t>fm</t>
  </si>
  <si>
    <t>db</t>
  </si>
  <si>
    <t>Meglévő szerelvények, berendezések elbontása</t>
  </si>
  <si>
    <t>klt</t>
  </si>
  <si>
    <t>Fűtés szerelési munkák</t>
  </si>
  <si>
    <t>22DK-600x600</t>
  </si>
  <si>
    <t>11EK-600x600</t>
  </si>
  <si>
    <t>Radiátor kötés átalkítás meglévő csövezeték  új NA15-ös termosztatikus szelephez</t>
  </si>
  <si>
    <t>Radiátor kötés átalkítás meglévő csövezeték  új NA15-ös visszatérő csavarzathoz</t>
  </si>
  <si>
    <t>d28x1,5</t>
  </si>
  <si>
    <t>d35x1,5</t>
  </si>
  <si>
    <t>d42x1,5</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</si>
  <si>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AF3, falvastagság: 14,0 mm,  [vagy műszakilag ezzel egyenértékű]</t>
  </si>
  <si>
    <t>Csatlakozási pont kialakítása meglévő fűtési hálózathoz</t>
  </si>
  <si>
    <t xml:space="preserve">Egyedi kialakítású OSZTÓ, Csonkok: 1db DN50; 3db DN32; Külső menettel, Tartó lábakkal, hőszigeteléssel, töltő-ürítő csonkkal. L=600mm. </t>
  </si>
  <si>
    <t xml:space="preserve">Egyedi kialakításó GYŰJTŐ, Csonkok: 1db DN50; 3db DN32; Külső menettel, Tartó lábakkal, hőszigeteléssel, töltő-ürítő csonkkal. L=600mm. </t>
  </si>
  <si>
    <t>Kétoldalon menetes vagy roppantógyűrűs szerelvény elhelyezése, külső vagy belső menettel, illetve hollandival csatlakoztatva DN 40 szennyfogószűrő, gázszűrő, iszap- és levegőleválasztó, OVENTROP szennyfogó szűrő, PN25, DN32, 1 1/4" bm., kvs=32.50, szitasűrűség 600 ľm, (-10...+150)°C, vörösöntvény szerelvényházzal, [vagy műszakilag ezzel egyenértékű]</t>
  </si>
  <si>
    <t>Kétoldalon menetes vagy roppantógyűrűs szerelvény elhelyezése, külső vagy belső menettel, illetve hollandival csatlakoztatva DN 32 szelepek, csappantyúk (szabályzó, folytó-elzáró, beavatkozó), OVENTROP visszacsapó szelep, Viton tömítéssel, PN25, DN32, G 1 1/4" bm., (0...+100)°C, nyitónyomás 40 mbar, kvs=17,00, vörösöntvény szelepházzal, 1072010 [vagy műszakilag ezzel egyenértékű]</t>
  </si>
  <si>
    <t>Zárt tágulási tartály elhelyezése és bekötése (nyomástartó-, gáztalanító és vízutántöltő  berendezések a 82-004-21-es tételtől), fűtési és hűtési rendszerekben, butil zsákos, PNEUMATEX SU 50.3 butil zsákos tágulási tartály 50 liter PS=3bar P0=1,5bar keskeny hengeres forma fűtő-hűtővíz rendszerekhez, [vagy műszakilag ezzel egyenértékű]</t>
  </si>
  <si>
    <t>Kétoldalon menetes vagy roppantógyűrűs szerelvény elhelyezése, külső vagy belső menettel, illetve hollandival csatlakoztatva DN 15 biztonsági szerelvény, PNEUMATEX DSV 15-2,5 H bizt. szelep 1/2"BM PSV=2,5bar, Cikkszám: 5371025 [vagy műszakilag ezzel egyenértékű]</t>
  </si>
  <si>
    <t>Avatatlan zárás ellen védett elzáró szerelvény; DN15</t>
  </si>
  <si>
    <t>Egyoldalon menetes szerelvény elhelyezése, külső vagy belső menettel, illetve hollandival csatlakoztatva, (kötések, tömítések külön tételben történő elszámolásával), DN 15 (1/2") gömbcsap, MOFÉM kazántöltőcsap 1/2" névleges méret 15 mm, sárgaréz, natúr, 16 bar, Kód: 113-0010-00</t>
  </si>
  <si>
    <t>Kétoldalon menetes vagy roppantógyűrűs szerelvény elhelyezése, külső vagy belső menettel, illetve hollandival csatlakoztatva DN 32 gömbcsap, víz- és gázfőcsap, OVENTROP Optibal golyoscsap, műa.fogantyúval, PN16, DN32, 1 1/4", kb., (-10...+100)°C, men.-hollandis toldattal, nikkelezett sr szelepházzal, 1075710 [vagy műszakilag ezzel egyenértékű]</t>
  </si>
  <si>
    <t>Manométer elhelyezése, lemezházas, NELKE-WATTS Termo-hidrométer-axiális hátsó csatl.hőmérő és nyomásmérő kombi műszer 80 mm átmérő 0-40mWS nyomásig, 0-120℃-ig, TIRA 40, 1/2", 03.31.240</t>
  </si>
  <si>
    <t>Fűtés-, klíma-, hűtéstechnika nedvestengelyű nagyhatásfokú szabályozott szivattyú, menetes vagy karimás kötéssel, egyes szivattyúk, DN 15-25, Grundfos ALPHA2 25-60 180 1x230V, Szabályozott nedvestengelyű keringetőszivattyú, A-energiaosztály, AUTOADAPT funkcióval, menetes [vagy műszakilag ezzel egyenértékű]</t>
  </si>
  <si>
    <t>Kétoldalon menetes vagy roppantógyűrűs szerelvény elhelyezése, külső vagy belső menettel, illetve hollandival csatlakoztatva DN 20 szelepek, csappantyúk (szabályzó, folytó-elzáró, beavatkozó), TA STAD BB beszabályozó szelep PN 20 mérőcsonkkal, DN 20, Cikkszám: 52-151-020 [vagy műszakilag ezzel egyenértékű]</t>
  </si>
  <si>
    <t>Vízmérők elhelyezése, hitelesítve, kétoldalon külső menettel, illetve hollandival csatlakoztatva, lakásvízmérők, hidegvízre, nedvesenfutó, egysugaras, DN 15, ZENNER ENK-C egysugaras, nedvesenfutó, szárnykerekes, DN15 L=110 mm Qn=1,5 m³/h lakásvízmérő, hidegvízre (30°C), H és V (felszálló vagy leszálló ágas) beépítésre, 22E03-002 [vagy műszakilag ezzel egyenértékű]</t>
  </si>
  <si>
    <t>Padló alatti illetve falba süllyeszthető bűzelzáró, padló feletti vagy falba süllyeszthető elhelyezése, HL21, Csepegtető tölcsér DN32 víz- és golyós bűzzárral [vagy műszakilag ezzel egyenértékű]</t>
  </si>
  <si>
    <t>Kondenzvíz elvezető rendszer kialkítása: DN40 PVC műanyag csőrendszerrel, legközelebbi szennyvíz csatlakozási ponthoz</t>
  </si>
  <si>
    <t>Fűtési rendszer átmosatása, feltöltése</t>
  </si>
  <si>
    <t>Fűtési rendszer nyomáspróbája, nyomáspróba jegyzőkönyv készítéssel</t>
  </si>
  <si>
    <t>Fűtéshálózat műszeres beszabályozása, beüzemelése. Beszabályozási jegyzőkönyv készítése</t>
  </si>
  <si>
    <t>Rendszer installáció, programozás</t>
  </si>
  <si>
    <t>Fűtési rendszer próba üzeme</t>
  </si>
  <si>
    <t>Átadási dokumetntáció</t>
  </si>
  <si>
    <t>Központi fűtés</t>
  </si>
  <si>
    <t>GÁZELLÁTÁS</t>
  </si>
  <si>
    <t>Meglévő füstgáz elvezető rendszer elbontása</t>
  </si>
  <si>
    <t>Gázellátás szerelési munkák</t>
  </si>
  <si>
    <t>Gázvezeték, Rézcső szerelése, préselt kötésekkel, cső elhelyezése csőidomokkal, szakaszos nyomáspróbával, szabadon, csőbiloncsekkel, sárgára festve, SUPERSAN félkemény vörösrézcső,  [vagy műszakilag ezzel egyenértékű]</t>
  </si>
  <si>
    <t>F25  18 x 1 mm</t>
  </si>
  <si>
    <t>F25  22 x 1 mm</t>
  </si>
  <si>
    <t>Szükséges gázszolgáltatói nyomáspróba és szilárdság ellenőrzés</t>
  </si>
  <si>
    <t>AUTOMATIKA, ELEKTROMOS SZERELÉS</t>
  </si>
  <si>
    <t>Elektromos szerelési munkák</t>
  </si>
  <si>
    <t>Kazánházi meglévő elektromos rendszer bontása</t>
  </si>
  <si>
    <t>EPH kialkítás, és mérési jegyzőkönyv</t>
  </si>
  <si>
    <t>Kazán és szobatermosztát elektromos hálózatra való kapcsolása bekötés és betanítása</t>
  </si>
  <si>
    <t>AUTOMATIKA, VILLANYSZERELÉS</t>
  </si>
  <si>
    <t>Fűtés</t>
  </si>
  <si>
    <t>Gáz</t>
  </si>
  <si>
    <t>Automatika,elektromosság</t>
  </si>
  <si>
    <t>Fa bejárati portál</t>
  </si>
  <si>
    <t>Kétszárnyú, osztott, felülvilágítóval</t>
  </si>
  <si>
    <t>Fa belső ajtó</t>
  </si>
  <si>
    <t>Budakalász_ Bölcsöde</t>
  </si>
  <si>
    <t>Meglévő radiátor szerelvények bontása, visszaszerelése</t>
  </si>
  <si>
    <t>22DK-600x1100</t>
  </si>
  <si>
    <t>22DK-600x900</t>
  </si>
  <si>
    <t>d15x1.2</t>
  </si>
  <si>
    <t>d18x1.2</t>
  </si>
  <si>
    <t>d22x1.5</t>
  </si>
  <si>
    <t>Kétoldalon menetes vagy roppantógyűrűs szerelvény elhelyezése, külső vagy belső menettel, illetve hollandival csatlakoztatva DN 32 szennyfogószűrő, gázszűrő, iszap- és levegőleválasztó, PNEUMATEX Magnet ZUM 32 iszapleválasztó 5/4"BM mágneses,  [vagy műszakilag ezzel egyenértékű]</t>
  </si>
  <si>
    <t>Kétoldalon menetes vagy roppantógyűrűs szerelvény elhelyezése, külső vagy belső menettel, illetve hollandival csatlakoztatva DN 32 szennyfogószűrő, gázszűrő, iszap- és levegőleválasztó, PNEUMATEX Vent ZUV 32 mikrobuborék leválasztó 5/4"BM,  [vagy műszakilag ezzel egyenértékű]</t>
  </si>
  <si>
    <t>Kétoldalon menetes vagy roppantógyűrűs szerelvény elhelyezése, külső vagy belső menettel, illetve hollandival csatlakoztatva DN 20 szennyfogószűrő, gázszűrő, iszap- és levegőleválasztó, OVENTROP szennyfogó szűrő, PN25, DN20, 3/4" bm., kvs=7.80, szitasűrűség 600 υm, (-10...+150)°C, vörösöntvény szerelvényházzal,[vagy műszakilag ezzel egyenértékű]</t>
  </si>
  <si>
    <t>Kétoldalon menetes vagy roppantógyűrűs szerelvény elhelyezése, külső vagy belső menettel, illetve hollandival csatlakoztatva DN 40 szelepek, csappantyúk (szabályzó, folytó-elzáró, beavatkozó), OVENTROP visszacsapó szelep, Viton tömítéssel, PN25, DN40, G 1 1/2" bm., (0...+100)°C, nyitónyomás 40 mbar, kvs=19,00, vörösöntvény szelepházzal,  [vagy műszakilag ezzel egyenértékű]</t>
  </si>
  <si>
    <t>Kétoldalon menetes vagy roppantógyűrűs szerelvény elhelyezése, külső vagy belső menettel, illetve hollandival csatlakoztatva DN 20 szelepek, csappantyúk (szabályzó, folytó-elzáró, beavatkozó), OVENTROP visszacsapó szelep, Viton tömítéssel, PN25, DN20, G 3/4" bm., (0...+100)°C, nyitónyomás 40 mbar, kvs=6,00, vörösöntvény szelepházzal,  [vagy műszakilag ezzel egyenértékű]</t>
  </si>
  <si>
    <t>Kétoldalon menetes vagy roppantógyűrűs szerelvény elhelyezése, külső vagy belső menettel, illetve hollandival csatlakoztatva DN 20 gömbcsap, víz- és gázfőcsap, OVENTROP Optibal golyoscsap, műa.fogantyúval, PN16, DN20, 3/4", kb., (-10...+100)°C, men.-hollandis toldattal, nikkelezett sr szelepházzal, [vagy műszakilag ezzel egyenértékű]</t>
  </si>
  <si>
    <t>Kétoldalon menetes vagy roppantógyűrűs szerelvény elhelyezése, külső vagy belső menettel, illetve hollandival csatlakoztatva DN 40 gömbcsap, víz- és gázfőcsap, OVENTROP Optibal golyoscsap, műanyag fogantyúval, PN16, DN40, 1 1/2", bm, kvs=200, (-10...+100)°C, teljes átöml. nikkelezett sr szelepházzal, [vagy műszakilag ezzel egyenértékű]</t>
  </si>
  <si>
    <t>Nedvestengelyű keringtető szivattyúk elhelyezése és bekötése, standard (átkapcsolható) kivitel, menetes csatlakozással, (hollandis kötéskészletek nélkül), használati melegvíz rendszerhez, 1 1/2", Grundfos MAGNA 25-80 N 180 1x230V PN6/10, HVM cirkulációs szivattyú, A-energiaosztály, AUTOADAPT funkcióval, rozsdamentes acél házzal, menetes</t>
  </si>
  <si>
    <t>Kétoldalon menetes vagy roppantógyűrűs szerelvény elhelyezése, külső vagy belső menettel, illetve hollandival csatlakoztatva DN 32 szelepek, csappantyúk (szabályzó, folytó-elzáró, beavatkozó), TA STAD BB beszabályozó szelep PN 20 mérőcsonkkal, DN 32,  [vagy műszakilag ezzel egyenértékű]</t>
  </si>
  <si>
    <t>Kétoldalon menetes vagy roppantógyűrűs szerelvény elhelyezése, külső vagy belső menettel, illetve hollandival csatlakoztatva DN 40 szelepek, csappantyúk (szabályzó, folytó-elzáró, beavatkozó), TA STAD BB beszabályozó szelep PN 20 mérőcsonkkal, DN 40,  [vagy műszakilag ezzel egyenértékű]</t>
  </si>
  <si>
    <t>Melegvíz tároló felszerelése ,Heizer BSH-250 HMV tároló; 250 l-es; szigeteléssel; D=670 mm; H= 1450 mm; M=140 kg+250 kg; Hőcserélő felülete: 3.8 m2   [vagy műszakilag ezzel egyenértékű]</t>
  </si>
  <si>
    <t>Meglévő állókazán és gázbojler  elbontása és deponálása</t>
  </si>
  <si>
    <t>Budakalász_ Bölcsöde fűtéskorszerűsítési munkáihoz</t>
  </si>
  <si>
    <t xml:space="preserve">Budakalász_ Bölcsöde </t>
  </si>
  <si>
    <t>Víz-csatorna ellátás</t>
  </si>
  <si>
    <t>Víz és csatorna</t>
  </si>
  <si>
    <t>Munkaárok földkiemelése  közművesített területen, kézi erővel, bármely konzisztenciájú talajban, dúcolás nélkül, 2,0 m² szelvényig, III. talajosztály</t>
  </si>
  <si>
    <t>Könnyűbeton fal bontása, 15 cm vastagságig</t>
  </si>
  <si>
    <t>m3</t>
  </si>
  <si>
    <t>Földvisszatöltés munkagödörbe vagy munkaárokba, tömörítés nélkül, réteges elterítéssel, I-IV. osztályú talajban, kézi erővel, az anyag súlypontja karoláson belül, a vezetéket (műtárgyat) környező 50 cm-en túli szelvényben</t>
  </si>
  <si>
    <t xml:space="preserve">PVC lefolyóvezeték szerelése, tokos, gumigyűrűs kötésekkel, cső elhelyezése csőidomokkal, szakaszos tömörségi próbával, szabadon, DN 32, PIPELIFE PVC-U tokos lefolyócső 32x1,8x2000 mm, KAEM032/2M [vagy műszakilag ezzel egyenértékű] </t>
  </si>
  <si>
    <t>m</t>
  </si>
  <si>
    <t xml:space="preserve">PVC lefolyóvezeték szerelése, tokos, gumigyűrűs kötésekkel, cső elhelyezése csőidomokkal, szakaszos tömörségi próbával, horonyba vagy padlócsatornába, DN 40, PIPELIFE PVC-U tokos lefolyócső 40x1,8x2000 mm, KAEM040/2M [vagy műszakilag ezzel egyenértékű] </t>
  </si>
  <si>
    <t xml:space="preserve">PVC lefolyóvezeték szerelése, tokos, gumigyűrűs kötésekkel, cső elhelyezése csőidomokkal, szakaszos tömörségi próbával, horonyba vagy padlócsatornába, DN 50, PIPELIFE PVC-U tokos lefolyócső 50x1,8x2000 mm, KAEM050/2M [vagy műszakilag ezzel egyenértékű] </t>
  </si>
  <si>
    <t xml:space="preserve">PVC lefolyóvezeték szerelése, tokos, gumigyűrűs kötésekkel, cső elhelyezése csőidomokkal, szakaszos tömörségi próbával, horonyba vagy padlócsatornába, DN 100, PIPELIFE PVC-U tokos lefolyócső 110x2,2x2000 mm, KAEM110/2M [vagy műszakilag ezzel egyenértékű] </t>
  </si>
  <si>
    <t>Padló alatti illetve falba süllyeszthető bűzelzáró, padló alatti 1, 2, 3 ágú elhelyezése, HL510NPr, Padlólefolyó DN40/50 vízszintes csatlakozóval, szigetelő karimával, "Primus" kiszáradás-védett vízbűzzárral, 123x123 mm műanyag rácstartóval, 115x115 mm nemesacél ráccsal, a csempézés idejére merevítő védőfedéllel. Terhelhetőség: 300kg</t>
  </si>
  <si>
    <t>Kétoldalon menetes vagy roppantógyűrűs szerelvény elhelyezése, külső vagy belső menettel, illetve hollandival csatlakoztatva DN 25 gömbcsap, víz- és gázfőcsap, OVENTROP Optibal golyoscsap, szárnyas fém fogantyúval, PN16, DN25, G 1", bm., kvs=67, (-10...+100)°C, teljes átöml. sr. nikk. szelepház,  [vagy műszakilag ezzel egyenértékű]</t>
  </si>
  <si>
    <t>Vízszűrő elhelyezése és bekötése, visszamosható szűrőbetéttel, kézi visszaöblítéssel, kétoldalon menetes csatlakozással, DN 25, Honeywell ivóvíz szűrő MiniPlus, réz szűrőcsészével, rozsdament.100mikron szűrő, 1", külső menet+hollander, PN16, max 80°C, (kvs=7,2), FF06-1AAM</t>
  </si>
  <si>
    <t>Ivóvíz vezeték, Ötrétegű cső szerelése, PE-Xc/Al/PE-Xc, PE-Xc/Al/PE-Xb, PE-Xb/Al/PE-Xb vagy PE-Xb/Al/PE anyagból, préselt csőkötésekkel, cső elhelyezése csőidomokkal , szakaszos nyomáspróbával, falhoronyba vagy padlószerkezetbe szerelve (horonyvéséssel), 3/4 "-ig, HENCO Standard többrétegű PE-Xc/Al /PE-Xc cső tekercsben, piros védőcsőben, 10 bar, 95 ℃,</t>
  </si>
  <si>
    <t>Nedvestengelyű keringtető szivattyúk elhelyezése és bekötése, standard (átkapcsolható) kivitel, menetes csatlakozással, (hollandis kötéskészletek nélkül), használati melegvíz rendszerhez, 1 1/4", Grundfos Comfort UP 20-14BX PM, HMV cirkulációs szivattyú, állandó mágneses motorral, beépített elzáróval és visszacsapó szeleppel, menetes</t>
  </si>
  <si>
    <t>Vízellátás berendezési tárgyak leszerelése és átszerelése, szelepek, bekötőcsövek, könyökök, stb.</t>
  </si>
  <si>
    <t>Kondenzációs kazán felszerelése, gázoldali bekötése, 35kW csúcsteljesítményre beüzemelve. Garanciális beüzemeléssel</t>
  </si>
  <si>
    <t>Füstgáz/égisi levegő rendszer:  Indító idommal, ellenörző idommal, tető átvezető idommal, füstcső végelemmel, L=6m. Szükséges kiegészítőkkel együtt</t>
  </si>
  <si>
    <t>Acéllemez kompakt lapradiátor elhelyezése, széthordással, tartókkal, bekötéssel, 2 soros, 1600 mm-ig, 600 mm,univerzális hat csatl.lapradiátor , 2-soros, 2 konvektorlemezes, [vagy műszakilag ezzel egyenértékű]</t>
  </si>
  <si>
    <t>Fűtőtest szerelvény elhelyezése külső vagy belső menettel, illetve hollandival csatlakoztatva DN 15 termosztatikus szelep, termosztatikus szelep szett,  termosztatikus szeleptest előbeállítással nikkelezett vörösöntvényből, egyenes kivitelű, 1/2", Kvs=0,73, 3712-02.000 [vagy műszakilag ezzel egyenértékű]</t>
  </si>
  <si>
    <t>Fűtőtest szerelvény elhelyezése külső vagy belső menettel, illetve hollandival csatlakoztatva DN 15 visszatérő elzárószelep,  visszatérő csavarzat, egyenes kivitelű, nikkelezett, 1/2", 0356-02.000 [vagy műszakilag ezzel egyenértékű]</t>
  </si>
  <si>
    <t>Termosztatikus szelepfej felszerelése radiátorszelepre, hollandival csatlakoztatva, termosztátfej beépített érzékelővel, 2 takarékütközővel, 6-28℃, 6000-00.500 [vagy műszakilag ezzel egyenértékű]</t>
  </si>
  <si>
    <t>Fűtési vezeték, Horganyzott szénacélcső szerelése, préselt csőkötésekkel, cső elhelyezése csőidomokkal, szakaszos nyomáspróbával, szabadon, horonyba vagy padlócsatornába, DN 12 - DN 50, DN 20,  szénacél kívül horganyzott cső, csőidomokkal. [vagy műszakilag ezzel egyenértékű]</t>
  </si>
  <si>
    <t>Belső tisztasági festés</t>
  </si>
  <si>
    <t>Belső tisztasági festés apróbb javításokkal.</t>
  </si>
  <si>
    <t>Új bejárat</t>
  </si>
  <si>
    <t>Utcai homlokzaton új bejárati portál nyitása  a tervek alapján és egy belső méretben ezzel egyező portál elhelyezése folyosó kialakításával</t>
  </si>
  <si>
    <t>Gáz MEO, átadási dokumentációval, gáztervek elkészítése</t>
  </si>
  <si>
    <t>burkolat eltávolítás</t>
  </si>
  <si>
    <t>hidegburkolás</t>
  </si>
  <si>
    <t>új fürdőszobában csempézés, járólapozás közepes árfekvésű burkolatokkal</t>
  </si>
  <si>
    <t>járólap és csempe, sitt elszállítással</t>
  </si>
  <si>
    <t>villanyszerelés</t>
  </si>
  <si>
    <t>Folyosó kialkatásához falazás 10 cm ytongból</t>
  </si>
  <si>
    <t>Háromrétegű üvegezés, argongáz töltésű, fa keretszerkezet</t>
  </si>
  <si>
    <t>kétszárnyú. Osztott, üveg nélküli.</t>
  </si>
  <si>
    <t>melegburkolás</t>
  </si>
  <si>
    <t>új csoportszobában linóleum burkolat szegéllyel</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</si>
</sst>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Ft&quot;_-;\-* #,##0.00\ &quot;Ft&quot;_-;_-* &quot;-&quot;??\ &quot;Ft&quot;_-;_-@_-"/>
    <numFmt numFmtId="43" formatCode="_-* #,##0.00\ _F_t_-;\-* #,##0.00\ _F_t_-;_-* &quot;-&quot;??\ _F_t_-;_-@_-"/>
    <numFmt numFmtId="164" formatCode="#,##0\ &quot;Ft&quot;"/>
    <numFmt numFmtId="165" formatCode="."/>
    <numFmt numFmtId="166" formatCode="#,##0.00\ &quot;Ft&quot;"/>
    <numFmt numFmtId="167" formatCode="##,#00"/>
    <numFmt numFmtId="168" formatCode="#,##0.0&quot; cm&quot;"/>
    <numFmt numFmtId="169" formatCode="#,##0.0&quot; m²&quot;"/>
    <numFmt numFmtId="170" formatCode="#,##0&quot; Ft/m²&quot;"/>
    <numFmt numFmtId="171" formatCode="#,#00\ &quot;Ft&quot;"/>
    <numFmt numFmtId="172" formatCode="#,##0&quot; Ft&quot;"/>
    <numFmt numFmtId="173" formatCode="#,##0.0&quot; db/m²&quot;"/>
    <numFmt numFmtId="174" formatCode="#,##0&quot; db&quot;"/>
    <numFmt numFmtId="175" formatCode="#,##0&quot; Ft/db&quot;"/>
    <numFmt numFmtId="176" formatCode="#,##0&quot; réteg&quot;"/>
    <numFmt numFmtId="177" formatCode="#,##0.0\ &quot;Ft&quot;"/>
    <numFmt numFmtId="178" formatCode="#,##0&quot; cm&quot;"/>
    <numFmt numFmtId="179" formatCode="#,##0.00&quot; m²&quot;"/>
    <numFmt numFmtId="180" formatCode="#,##0.0&quot; W/m²K&quot;"/>
    <numFmt numFmtId="181" formatCode="#,##0&quot; Ft/m&quot;"/>
    <numFmt numFmtId="182" formatCode="#,#00.0\ &quot;Ft&quot;"/>
    <numFmt numFmtId="183" formatCode="_-* #,##0\ _F_t_-;\-* #,##0\ _F_t_-;_-* &quot;-&quot;??\ _F_t_-;_-@_-"/>
    <numFmt numFmtId="184" formatCode="#,##0.000\ &quot;Ft&quot;"/>
    <numFmt numFmtId="185" formatCode="_-* #,##0.0\ [$Ft-40E]_-;\-* #,##0.0\ [$Ft-40E]_-;_-* &quot;-&quot;??\ [$Ft-40E]_-;_-@_-"/>
    <numFmt numFmtId="186" formatCode="#,##0.0&quot; fm&quot;"/>
    <numFmt numFmtId="187" formatCode="#,##0&quot; klt&quot;"/>
    <numFmt numFmtId="188" formatCode="#,##0&quot; m&quot;"/>
    <numFmt numFmtId="189" formatCode="#,##0&quot; fm&quot;"/>
    <numFmt numFmtId="190" formatCode="#,##0&quot; Ft/fm&quot;"/>
    <numFmt numFmtId="191" formatCode="#,##0&quot; m²&quot;"/>
    <numFmt numFmtId="192" formatCode="#,##0&quot; rtg&quot;"/>
    <numFmt numFmtId="193" formatCode="#,#00.00\ &quot;Ft&quot;"/>
    <numFmt numFmtId="194" formatCode="_-* #,##0\ &quot;Ft&quot;_-;\-* #,##0\ &quot;Ft&quot;_-;_-* &quot;-&quot;??\ &quot;Ft&quot;_-;_-@_-"/>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10"/>
      <name val="Arial"/>
      <family val="2"/>
      <charset val="238"/>
    </font>
    <font>
      <sz val="8"/>
      <name val="Arial"/>
      <family val="2"/>
      <charset val="238"/>
    </font>
    <font>
      <b/>
      <sz val="16"/>
      <name val="Arial"/>
      <family val="2"/>
      <charset val="238"/>
    </font>
    <font>
      <b/>
      <sz val="12"/>
      <name val="Arial"/>
      <family val="2"/>
      <charset val="238"/>
    </font>
    <font>
      <b/>
      <u/>
      <sz val="12"/>
      <name val="Arial"/>
      <family val="2"/>
      <charset val="238"/>
    </font>
    <font>
      <sz val="12"/>
      <name val="Arial"/>
      <family val="2"/>
      <charset val="238"/>
    </font>
    <font>
      <b/>
      <i/>
      <sz val="16"/>
      <name val="Arial"/>
      <family val="2"/>
      <charset val="238"/>
    </font>
    <font>
      <b/>
      <sz val="14"/>
      <name val="Arial"/>
      <family val="2"/>
      <charset val="238"/>
    </font>
    <font>
      <b/>
      <i/>
      <sz val="12"/>
      <name val="Arial"/>
      <family val="2"/>
      <charset val="238"/>
    </font>
    <font>
      <b/>
      <i/>
      <sz val="18"/>
      <name val="Arial"/>
      <family val="2"/>
      <charset val="238"/>
    </font>
    <font>
      <b/>
      <i/>
      <sz val="11"/>
      <name val="Arial"/>
      <family val="2"/>
      <charset val="238"/>
    </font>
    <font>
      <b/>
      <vertAlign val="subscript"/>
      <sz val="10"/>
      <name val="Arial"/>
      <family val="2"/>
      <charset val="238"/>
    </font>
    <font>
      <b/>
      <i/>
      <sz val="14"/>
      <name val="Arial"/>
      <family val="2"/>
      <charset val="238"/>
    </font>
    <font>
      <sz val="10"/>
      <color rgb="FFFF0000"/>
      <name val="Arial"/>
      <family val="2"/>
      <charset val="238"/>
    </font>
    <font>
      <sz val="8"/>
      <color rgb="FFFF0000"/>
      <name val="Arial"/>
      <family val="2"/>
      <charset val="238"/>
    </font>
    <font>
      <b/>
      <sz val="8"/>
      <color theme="1"/>
      <name val="Arial"/>
      <family val="2"/>
      <charset val="238"/>
    </font>
    <font>
      <sz val="10"/>
      <color theme="1"/>
      <name val="Arial Narrow"/>
      <family val="2"/>
      <charset val="238"/>
    </font>
    <font>
      <sz val="11"/>
      <color theme="1"/>
      <name val="Arial Narrow"/>
      <family val="2"/>
      <charset val="238"/>
    </font>
    <font>
      <b/>
      <sz val="11"/>
      <color theme="1"/>
      <name val="Arial Narrow"/>
      <family val="2"/>
      <charset val="238"/>
    </font>
    <font>
      <b/>
      <sz val="10"/>
      <color theme="1"/>
      <name val="Arial Narrow"/>
      <family val="2"/>
      <charset val="238"/>
    </font>
    <font>
      <b/>
      <sz val="10"/>
      <name val="Arial Narrow"/>
      <family val="2"/>
      <charset val="238"/>
    </font>
    <font>
      <sz val="10"/>
      <name val="Arial Narrow"/>
      <family val="2"/>
      <charset val="238"/>
    </font>
    <font>
      <sz val="10"/>
      <color rgb="FFFF0000"/>
      <name val="Arial Narrow"/>
      <family val="2"/>
      <charset val="238"/>
    </font>
    <font>
      <b/>
      <i/>
      <sz val="18"/>
      <color rgb="FFFF0000"/>
      <name val="Arial"/>
      <family val="2"/>
      <charset val="238"/>
    </font>
    <font>
      <sz val="12"/>
      <color rgb="FFFF0000"/>
      <name val="Arial"/>
      <family val="2"/>
      <charset val="238"/>
    </font>
    <font>
      <sz val="10"/>
      <color theme="1"/>
      <name val="Arial"/>
      <family val="2"/>
      <charset val="238"/>
    </font>
    <font>
      <b/>
      <sz val="10"/>
      <color theme="1"/>
      <name val="Arial"/>
      <family val="2"/>
      <charset val="238"/>
    </font>
    <font>
      <sz val="11"/>
      <color theme="1"/>
      <name val="Calibri"/>
      <family val="2"/>
      <scheme val="minor"/>
    </font>
    <font>
      <u/>
      <sz val="12"/>
      <name val="Arial"/>
      <family val="2"/>
      <charset val="238"/>
    </font>
    <font>
      <sz val="10"/>
      <color theme="5" tint="-0.499984740745262"/>
      <name val="Arial"/>
      <family val="2"/>
      <charset val="238"/>
    </font>
    <font>
      <sz val="12"/>
      <color theme="1"/>
      <name val="Arial"/>
      <family val="2"/>
      <charset val="238"/>
    </font>
    <font>
      <b/>
      <i/>
      <sz val="14"/>
      <color theme="1"/>
      <name val="Arial"/>
      <family val="2"/>
      <charset val="238"/>
    </font>
    <font>
      <b/>
      <sz val="16"/>
      <color theme="1"/>
      <name val="Arial"/>
      <family val="2"/>
      <charset val="238"/>
    </font>
    <font>
      <b/>
      <sz val="14"/>
      <color theme="1"/>
      <name val="Arial"/>
      <family val="2"/>
      <charset val="238"/>
    </font>
    <font>
      <sz val="14"/>
      <name val="Arial"/>
      <family val="2"/>
      <charset val="238"/>
    </font>
    <font>
      <sz val="10"/>
      <name val="Times New Roman"/>
      <family val="1"/>
      <charset val="238"/>
    </font>
  </fonts>
  <fills count="2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FFCC"/>
      </pattern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s>
  <cellStyleXfs count="100">
    <xf numFmtId="0" fontId="0" fillId="0" borderId="0"/>
    <xf numFmtId="43" fontId="11" fillId="0" borderId="0" applyFont="0" applyFill="0" applyBorder="0" applyAlignment="0" applyProtection="0"/>
    <xf numFmtId="0" fontId="13" fillId="0" borderId="0"/>
    <xf numFmtId="0" fontId="13" fillId="0" borderId="0"/>
    <xf numFmtId="0" fontId="11" fillId="0" borderId="0"/>
    <xf numFmtId="0" fontId="11" fillId="0" borderId="0"/>
    <xf numFmtId="0" fontId="11" fillId="0" borderId="0"/>
    <xf numFmtId="0" fontId="10" fillId="0" borderId="0"/>
    <xf numFmtId="0" fontId="9" fillId="0" borderId="0"/>
    <xf numFmtId="0" fontId="8" fillId="0" borderId="0"/>
    <xf numFmtId="0" fontId="8" fillId="0" borderId="0"/>
    <xf numFmtId="0" fontId="7"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3" fillId="7" borderId="16" applyNumberFormat="0" applyFont="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0" fontId="2" fillId="7"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cellStyleXfs>
  <cellXfs count="414">
    <xf numFmtId="0" fontId="0" fillId="0" borderId="0" xfId="0"/>
    <xf numFmtId="0" fontId="13" fillId="0" borderId="0" xfId="2"/>
    <xf numFmtId="0" fontId="0" fillId="0" borderId="0" xfId="0" applyAlignment="1"/>
    <xf numFmtId="165" fontId="18" fillId="0" borderId="0" xfId="2" applyNumberFormat="1" applyFont="1" applyAlignment="1">
      <alignment horizontal="left"/>
    </xf>
    <xf numFmtId="0" fontId="16" fillId="0" borderId="0" xfId="0" applyFont="1" applyFill="1" applyBorder="1"/>
    <xf numFmtId="164" fontId="18" fillId="0" borderId="0" xfId="0" applyNumberFormat="1" applyFont="1" applyFill="1" applyBorder="1" applyAlignment="1">
      <alignment horizontal="center"/>
    </xf>
    <xf numFmtId="164" fontId="16" fillId="0" borderId="0" xfId="0" applyNumberFormat="1" applyFont="1" applyFill="1" applyBorder="1" applyAlignment="1">
      <alignment horizontal="center"/>
    </xf>
    <xf numFmtId="0" fontId="18" fillId="0" borderId="0" xfId="0" applyFont="1" applyAlignment="1">
      <alignment horizontal="left"/>
    </xf>
    <xf numFmtId="0" fontId="18" fillId="0" borderId="0" xfId="0" applyFont="1"/>
    <xf numFmtId="0" fontId="13" fillId="0" borderId="0" xfId="0" applyFont="1" applyAlignment="1">
      <alignment horizontal="center"/>
    </xf>
    <xf numFmtId="0" fontId="18" fillId="0" borderId="0" xfId="0" applyFont="1" applyAlignment="1">
      <alignment horizontal="center"/>
    </xf>
    <xf numFmtId="0" fontId="20" fillId="0" borderId="0" xfId="0" applyFont="1" applyFill="1" applyBorder="1" applyAlignment="1">
      <alignment horizontal="center" vertical="center" textRotation="90" wrapText="1"/>
    </xf>
    <xf numFmtId="165" fontId="23" fillId="0" borderId="0"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165"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center"/>
    </xf>
    <xf numFmtId="165" fontId="16" fillId="0" borderId="1"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0" fillId="0" borderId="0" xfId="0" applyBorder="1" applyAlignment="1">
      <alignment horizontal="center"/>
    </xf>
    <xf numFmtId="0" fontId="18" fillId="0" borderId="0" xfId="0" applyFont="1" applyAlignment="1"/>
    <xf numFmtId="0" fontId="16" fillId="0" borderId="0" xfId="0" applyFont="1" applyAlignment="1">
      <alignment horizontal="center"/>
    </xf>
    <xf numFmtId="165" fontId="17" fillId="0" borderId="0" xfId="2" applyNumberFormat="1" applyFont="1" applyAlignment="1">
      <alignment horizontal="left"/>
    </xf>
    <xf numFmtId="165" fontId="19" fillId="0" borderId="0" xfId="2" applyNumberFormat="1" applyFont="1" applyAlignment="1">
      <alignment horizontal="center"/>
    </xf>
    <xf numFmtId="165" fontId="18" fillId="0" borderId="0" xfId="2" applyNumberFormat="1" applyFont="1" applyAlignment="1">
      <alignment horizontal="center" wrapText="1"/>
    </xf>
    <xf numFmtId="0" fontId="13" fillId="0" borderId="0" xfId="2" applyFill="1"/>
    <xf numFmtId="0" fontId="27" fillId="3" borderId="0" xfId="2" applyFont="1" applyFill="1"/>
    <xf numFmtId="165" fontId="13" fillId="0" borderId="0" xfId="2" applyNumberFormat="1"/>
    <xf numFmtId="0" fontId="21" fillId="0" borderId="0" xfId="2" applyFont="1" applyBorder="1" applyAlignment="1">
      <alignment horizontal="center" vertical="center" wrapText="1"/>
    </xf>
    <xf numFmtId="0" fontId="18" fillId="0" borderId="0" xfId="2" applyFont="1" applyAlignment="1">
      <alignment horizontal="left"/>
    </xf>
    <xf numFmtId="0" fontId="18" fillId="0" borderId="0" xfId="2" applyFont="1"/>
    <xf numFmtId="0" fontId="13" fillId="0" borderId="0" xfId="2" applyAlignment="1"/>
    <xf numFmtId="0" fontId="28" fillId="0" borderId="0" xfId="2" applyFont="1" applyAlignment="1">
      <alignment horizontal="center" vertical="center"/>
    </xf>
    <xf numFmtId="164" fontId="30" fillId="0" borderId="0" xfId="2" applyNumberFormat="1" applyFont="1" applyAlignment="1">
      <alignment horizontal="center" vertical="center"/>
    </xf>
    <xf numFmtId="164" fontId="31" fillId="0" borderId="0" xfId="2" applyNumberFormat="1" applyFont="1" applyAlignment="1">
      <alignment vertical="center"/>
    </xf>
    <xf numFmtId="0" fontId="29" fillId="0" borderId="0" xfId="2" applyFont="1" applyAlignment="1">
      <alignment horizontal="center" vertical="center"/>
    </xf>
    <xf numFmtId="0" fontId="29" fillId="0" borderId="0" xfId="2" applyFont="1" applyAlignment="1">
      <alignment horizontal="center" vertical="center" wrapText="1"/>
    </xf>
    <xf numFmtId="174" fontId="29" fillId="0" borderId="0" xfId="2" applyNumberFormat="1" applyFont="1" applyAlignment="1">
      <alignment horizontal="center" vertical="center"/>
    </xf>
    <xf numFmtId="175" fontId="29" fillId="0" borderId="0" xfId="2" applyNumberFormat="1" applyFont="1" applyAlignment="1">
      <alignment horizontal="center" vertical="center"/>
    </xf>
    <xf numFmtId="171" fontId="29" fillId="0" borderId="0" xfId="2" applyNumberFormat="1" applyFont="1" applyAlignment="1">
      <alignment horizontal="center" vertical="center"/>
    </xf>
    <xf numFmtId="172" fontId="29" fillId="0" borderId="0" xfId="2" applyNumberFormat="1" applyFont="1" applyAlignment="1">
      <alignment horizontal="center" vertical="center"/>
    </xf>
    <xf numFmtId="0" fontId="18" fillId="0" borderId="0" xfId="2" applyFont="1" applyAlignment="1"/>
    <xf numFmtId="183" fontId="18" fillId="0" borderId="0" xfId="1" applyNumberFormat="1" applyFont="1" applyFill="1" applyBorder="1" applyAlignment="1">
      <alignment horizontal="center"/>
    </xf>
    <xf numFmtId="184" fontId="0" fillId="0" borderId="0" xfId="0" applyNumberFormat="1"/>
    <xf numFmtId="166" fontId="18" fillId="0" borderId="0" xfId="0" applyNumberFormat="1" applyFont="1" applyFill="1" applyBorder="1" applyAlignment="1">
      <alignment horizontal="center"/>
    </xf>
    <xf numFmtId="166" fontId="18" fillId="0" borderId="0" xfId="0" applyNumberFormat="1" applyFont="1" applyAlignment="1">
      <alignment horizontal="left"/>
    </xf>
    <xf numFmtId="0" fontId="22" fillId="0" borderId="0" xfId="0" applyFont="1" applyAlignment="1">
      <alignment horizontal="center"/>
    </xf>
    <xf numFmtId="0" fontId="13" fillId="0" borderId="0" xfId="2" applyBorder="1" applyAlignment="1">
      <alignment horizontal="center"/>
    </xf>
    <xf numFmtId="0" fontId="18" fillId="0" borderId="0" xfId="0" applyFont="1" applyBorder="1" applyAlignment="1">
      <alignment horizontal="left"/>
    </xf>
    <xf numFmtId="177" fontId="21" fillId="0" borderId="0" xfId="0" applyNumberFormat="1" applyFont="1" applyFill="1" applyBorder="1" applyAlignment="1">
      <alignment horizontal="center" vertical="center"/>
    </xf>
    <xf numFmtId="164" fontId="16" fillId="2" borderId="1" xfId="2" applyNumberFormat="1" applyFont="1" applyFill="1" applyBorder="1" applyAlignment="1">
      <alignment horizontal="center" vertical="center"/>
    </xf>
    <xf numFmtId="164" fontId="18" fillId="0" borderId="0" xfId="2" applyNumberFormat="1" applyFont="1" applyFill="1" applyBorder="1" applyAlignment="1">
      <alignment horizontal="center" vertical="center"/>
    </xf>
    <xf numFmtId="164" fontId="16" fillId="0" borderId="0" xfId="2" applyNumberFormat="1" applyFont="1" applyFill="1" applyBorder="1" applyAlignment="1">
      <alignment horizontal="center" vertical="center"/>
    </xf>
    <xf numFmtId="0" fontId="13" fillId="0" borderId="0" xfId="2" applyAlignment="1">
      <alignment horizontal="center" vertical="center"/>
    </xf>
    <xf numFmtId="0" fontId="13" fillId="0" borderId="0" xfId="2" applyBorder="1" applyAlignment="1">
      <alignment horizontal="center" vertical="center"/>
    </xf>
    <xf numFmtId="0" fontId="16" fillId="2" borderId="1" xfId="2" applyFont="1" applyFill="1" applyBorder="1" applyAlignment="1">
      <alignment horizontal="center" vertical="center"/>
    </xf>
    <xf numFmtId="0" fontId="16" fillId="0" borderId="0" xfId="2" applyFont="1" applyFill="1" applyBorder="1" applyAlignment="1">
      <alignment horizontal="center" vertical="center"/>
    </xf>
    <xf numFmtId="165" fontId="21" fillId="0" borderId="0" xfId="0" applyNumberFormat="1" applyFont="1" applyFill="1" applyBorder="1" applyAlignment="1">
      <alignment horizontal="center" vertical="center" wrapText="1"/>
    </xf>
    <xf numFmtId="0" fontId="18" fillId="0" borderId="0" xfId="0" applyFont="1" applyAlignment="1">
      <alignment horizontal="left"/>
    </xf>
    <xf numFmtId="0" fontId="14" fillId="0" borderId="0" xfId="4" applyFont="1"/>
    <xf numFmtId="182" fontId="11" fillId="0" borderId="1" xfId="4" applyNumberFormat="1" applyFont="1" applyFill="1" applyBorder="1" applyAlignment="1">
      <alignment horizontal="center" vertical="center"/>
    </xf>
    <xf numFmtId="182" fontId="12" fillId="0" borderId="1" xfId="4" applyNumberFormat="1" applyFont="1" applyFill="1" applyBorder="1" applyAlignment="1">
      <alignment horizontal="center" vertical="center"/>
    </xf>
    <xf numFmtId="164" fontId="12" fillId="0" borderId="4" xfId="4" applyNumberFormat="1" applyFont="1" applyFill="1" applyBorder="1" applyAlignment="1">
      <alignment horizontal="center" vertical="center"/>
    </xf>
    <xf numFmtId="0" fontId="34" fillId="0" borderId="0" xfId="4" applyFont="1"/>
    <xf numFmtId="170" fontId="33" fillId="0" borderId="1" xfId="4" applyNumberFormat="1" applyFont="1" applyBorder="1" applyAlignment="1">
      <alignment horizontal="center" vertical="center" wrapText="1"/>
    </xf>
    <xf numFmtId="171" fontId="33" fillId="0" borderId="1" xfId="4" applyNumberFormat="1" applyFont="1" applyBorder="1" applyAlignment="1">
      <alignment horizontal="center" vertical="center" wrapText="1"/>
    </xf>
    <xf numFmtId="0" fontId="35" fillId="3" borderId="0" xfId="4" applyFont="1" applyFill="1"/>
    <xf numFmtId="0" fontId="14" fillId="0" borderId="0" xfId="2" applyFont="1" applyFill="1"/>
    <xf numFmtId="166" fontId="18" fillId="0" borderId="1" xfId="2" applyNumberFormat="1" applyFont="1" applyBorder="1" applyAlignment="1">
      <alignment horizontal="center" vertical="center"/>
    </xf>
    <xf numFmtId="166" fontId="16" fillId="2" borderId="1" xfId="2" applyNumberFormat="1" applyFont="1" applyFill="1" applyBorder="1" applyAlignment="1">
      <alignment horizontal="center" vertical="center"/>
    </xf>
    <xf numFmtId="166" fontId="18" fillId="0" borderId="1" xfId="0" applyNumberFormat="1" applyFont="1" applyFill="1" applyBorder="1" applyAlignment="1">
      <alignment horizontal="center" vertical="center"/>
    </xf>
    <xf numFmtId="0" fontId="22" fillId="0" borderId="0" xfId="0" applyFont="1" applyAlignment="1">
      <alignment horizontal="center"/>
    </xf>
    <xf numFmtId="165" fontId="17" fillId="0" borderId="0" xfId="2" applyNumberFormat="1" applyFont="1" applyAlignment="1"/>
    <xf numFmtId="0" fontId="13" fillId="0" borderId="0" xfId="2" applyFont="1" applyAlignment="1">
      <alignment horizontal="center"/>
    </xf>
    <xf numFmtId="0" fontId="16" fillId="0" borderId="0" xfId="2" applyFont="1" applyBorder="1" applyAlignment="1">
      <alignment horizontal="center"/>
    </xf>
    <xf numFmtId="164" fontId="30" fillId="5" borderId="1" xfId="2" applyNumberFormat="1" applyFont="1" applyFill="1" applyBorder="1" applyAlignment="1">
      <alignment horizontal="center" vertical="center"/>
    </xf>
    <xf numFmtId="164" fontId="30" fillId="5" borderId="0" xfId="2" applyNumberFormat="1" applyFont="1" applyFill="1" applyAlignment="1">
      <alignment horizontal="center" vertical="center"/>
    </xf>
    <xf numFmtId="171" fontId="29" fillId="5" borderId="0" xfId="2" applyNumberFormat="1" applyFont="1" applyFill="1" applyAlignment="1">
      <alignment horizontal="center" vertical="center"/>
    </xf>
    <xf numFmtId="164" fontId="12" fillId="5" borderId="6" xfId="2" applyNumberFormat="1" applyFont="1" applyFill="1" applyBorder="1" applyAlignment="1">
      <alignment horizontal="center" vertical="center"/>
    </xf>
    <xf numFmtId="164" fontId="12" fillId="5" borderId="7" xfId="2" applyNumberFormat="1" applyFont="1" applyFill="1" applyBorder="1" applyAlignment="1">
      <alignment horizontal="center" vertical="center"/>
    </xf>
    <xf numFmtId="166" fontId="18" fillId="5" borderId="1" xfId="2" applyNumberFormat="1"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182" fontId="11" fillId="0" borderId="3" xfId="4" applyNumberFormat="1" applyFont="1" applyFill="1" applyBorder="1" applyAlignment="1">
      <alignment horizontal="center" vertical="center"/>
    </xf>
    <xf numFmtId="182" fontId="12" fillId="0" borderId="4" xfId="4" applyNumberFormat="1" applyFont="1" applyFill="1" applyBorder="1" applyAlignment="1">
      <alignment horizontal="center" vertical="center"/>
    </xf>
    <xf numFmtId="166" fontId="18" fillId="0" borderId="1" xfId="0" applyNumberFormat="1" applyFont="1" applyFill="1" applyBorder="1" applyAlignment="1">
      <alignment horizontal="center" vertical="center"/>
    </xf>
    <xf numFmtId="166" fontId="0" fillId="0" borderId="0" xfId="0" applyNumberFormat="1"/>
    <xf numFmtId="0" fontId="11" fillId="0" borderId="0" xfId="4"/>
    <xf numFmtId="0" fontId="11" fillId="0" borderId="0" xfId="4" applyBorder="1"/>
    <xf numFmtId="165" fontId="11" fillId="0" borderId="0" xfId="4" applyNumberFormat="1"/>
    <xf numFmtId="164" fontId="16" fillId="2" borderId="1" xfId="4" applyNumberFormat="1" applyFont="1" applyFill="1" applyBorder="1"/>
    <xf numFmtId="0" fontId="16" fillId="2" borderId="1" xfId="4" applyFont="1" applyFill="1" applyBorder="1"/>
    <xf numFmtId="0" fontId="21" fillId="0" borderId="0" xfId="4" applyFont="1" applyBorder="1" applyAlignment="1">
      <alignment horizontal="center" vertical="center" wrapText="1"/>
    </xf>
    <xf numFmtId="0" fontId="16" fillId="0" borderId="0" xfId="4" applyFont="1" applyFill="1" applyBorder="1"/>
    <xf numFmtId="164" fontId="18" fillId="0" borderId="0" xfId="4" applyNumberFormat="1" applyFont="1" applyFill="1" applyBorder="1" applyAlignment="1">
      <alignment horizontal="center"/>
    </xf>
    <xf numFmtId="164" fontId="16" fillId="0" borderId="0" xfId="4" applyNumberFormat="1" applyFont="1" applyFill="1" applyBorder="1" applyAlignment="1">
      <alignment horizontal="center"/>
    </xf>
    <xf numFmtId="0" fontId="18" fillId="0" borderId="0" xfId="4" applyFont="1" applyAlignment="1">
      <alignment horizontal="left"/>
    </xf>
    <xf numFmtId="0" fontId="18" fillId="0" borderId="0" xfId="4" applyFont="1"/>
    <xf numFmtId="0" fontId="11" fillId="0" borderId="0" xfId="4" applyBorder="1" applyAlignment="1">
      <alignment horizontal="center"/>
    </xf>
    <xf numFmtId="0" fontId="11" fillId="0" borderId="0" xfId="4" applyFont="1"/>
    <xf numFmtId="0" fontId="26" fillId="3" borderId="0" xfId="4" applyFont="1" applyFill="1"/>
    <xf numFmtId="164" fontId="11" fillId="0" borderId="3" xfId="4" applyNumberFormat="1" applyFont="1" applyFill="1" applyBorder="1" applyAlignment="1">
      <alignment horizontal="center" vertical="center"/>
    </xf>
    <xf numFmtId="0" fontId="16" fillId="0" borderId="0" xfId="4" applyFont="1" applyBorder="1" applyAlignment="1"/>
    <xf numFmtId="177" fontId="12" fillId="0" borderId="1" xfId="4" applyNumberFormat="1" applyFont="1" applyFill="1" applyBorder="1" applyAlignment="1">
      <alignment horizontal="center" vertical="center"/>
    </xf>
    <xf numFmtId="14" fontId="18" fillId="0" borderId="0" xfId="0" applyNumberFormat="1" applyFont="1" applyBorder="1" applyAlignment="1">
      <alignment horizontal="left"/>
    </xf>
    <xf numFmtId="0" fontId="18" fillId="0" borderId="0" xfId="0" applyFont="1" applyAlignment="1">
      <alignment horizontal="right"/>
    </xf>
    <xf numFmtId="165" fontId="12" fillId="0" borderId="2" xfId="4" applyNumberFormat="1" applyFont="1" applyFill="1" applyBorder="1" applyAlignment="1">
      <alignment horizontal="left" vertical="center" wrapText="1"/>
    </xf>
    <xf numFmtId="165" fontId="12" fillId="0" borderId="3" xfId="4" applyNumberFormat="1" applyFont="1" applyFill="1" applyBorder="1" applyAlignment="1">
      <alignment horizontal="left" vertical="center" wrapText="1"/>
    </xf>
    <xf numFmtId="165" fontId="12" fillId="0" borderId="4" xfId="4" applyNumberFormat="1" applyFont="1" applyFill="1" applyBorder="1" applyAlignment="1">
      <alignment horizontal="left" vertical="center" wrapText="1"/>
    </xf>
    <xf numFmtId="165" fontId="37" fillId="0" borderId="0" xfId="2" applyNumberFormat="1" applyFont="1" applyAlignment="1">
      <alignment horizontal="left"/>
    </xf>
    <xf numFmtId="0" fontId="18" fillId="0" borderId="0" xfId="0" applyFont="1" applyAlignment="1">
      <alignment wrapText="1"/>
    </xf>
    <xf numFmtId="0" fontId="11" fillId="0" borderId="1" xfId="4" applyNumberFormat="1" applyFont="1" applyFill="1" applyBorder="1" applyAlignment="1">
      <alignment horizontal="center" vertical="center" wrapText="1"/>
    </xf>
    <xf numFmtId="0" fontId="38" fillId="0" borderId="1" xfId="4" applyFont="1" applyBorder="1" applyAlignment="1">
      <alignment horizontal="left" vertical="center" wrapText="1"/>
    </xf>
    <xf numFmtId="168" fontId="11" fillId="0" borderId="1" xfId="4" applyNumberFormat="1" applyFont="1" applyBorder="1" applyAlignment="1">
      <alignment horizontal="center" vertical="center" wrapText="1"/>
    </xf>
    <xf numFmtId="181" fontId="38" fillId="0" borderId="1" xfId="4" applyNumberFormat="1" applyFont="1" applyBorder="1" applyAlignment="1">
      <alignment horizontal="center" vertical="center"/>
    </xf>
    <xf numFmtId="168" fontId="38" fillId="0" borderId="1" xfId="4" applyNumberFormat="1" applyFont="1" applyBorder="1" applyAlignment="1">
      <alignment horizontal="center" vertical="center"/>
    </xf>
    <xf numFmtId="169" fontId="38" fillId="0" borderId="1" xfId="4" applyNumberFormat="1" applyFont="1" applyFill="1" applyBorder="1" applyAlignment="1">
      <alignment horizontal="center" vertical="center"/>
    </xf>
    <xf numFmtId="0" fontId="38" fillId="0" borderId="1" xfId="4" applyNumberFormat="1" applyFont="1" applyBorder="1" applyAlignment="1">
      <alignment horizontal="left" vertical="center" wrapText="1"/>
    </xf>
    <xf numFmtId="173" fontId="38" fillId="0" borderId="1" xfId="4" applyNumberFormat="1" applyFont="1" applyBorder="1" applyAlignment="1">
      <alignment horizontal="center" vertical="center"/>
    </xf>
    <xf numFmtId="174" fontId="38" fillId="0" borderId="1" xfId="4" applyNumberFormat="1" applyFont="1" applyFill="1" applyBorder="1" applyAlignment="1">
      <alignment horizontal="center" vertical="center"/>
    </xf>
    <xf numFmtId="176" fontId="38" fillId="0" borderId="1" xfId="4" applyNumberFormat="1" applyFont="1" applyBorder="1" applyAlignment="1">
      <alignment horizontal="center" vertical="center"/>
    </xf>
    <xf numFmtId="0" fontId="38" fillId="0" borderId="1" xfId="4" applyFont="1" applyFill="1" applyBorder="1" applyAlignment="1">
      <alignment horizontal="left" vertical="center" wrapText="1"/>
    </xf>
    <xf numFmtId="170" fontId="39" fillId="0" borderId="1" xfId="4" applyNumberFormat="1" applyFont="1" applyBorder="1" applyAlignment="1">
      <alignment horizontal="center" vertical="center" wrapText="1"/>
    </xf>
    <xf numFmtId="171" fontId="39" fillId="0" borderId="1" xfId="4" applyNumberFormat="1" applyFont="1" applyBorder="1" applyAlignment="1">
      <alignment horizontal="center" vertical="center" wrapText="1"/>
    </xf>
    <xf numFmtId="182" fontId="11" fillId="6" borderId="1" xfId="4" applyNumberFormat="1" applyFont="1" applyFill="1" applyBorder="1" applyAlignment="1">
      <alignment horizontal="center" vertical="center"/>
    </xf>
    <xf numFmtId="182" fontId="12" fillId="6" borderId="1" xfId="4" applyNumberFormat="1" applyFont="1" applyFill="1" applyBorder="1" applyAlignment="1">
      <alignment horizontal="center" vertical="center"/>
    </xf>
    <xf numFmtId="0" fontId="38" fillId="0" borderId="1" xfId="4" applyFont="1" applyBorder="1" applyAlignment="1">
      <alignment horizontal="center" vertical="center"/>
    </xf>
    <xf numFmtId="0" fontId="38" fillId="0" borderId="1" xfId="4" applyFont="1" applyBorder="1" applyAlignment="1">
      <alignment horizontal="left" vertical="center"/>
    </xf>
    <xf numFmtId="182" fontId="38" fillId="0" borderId="1" xfId="4" applyNumberFormat="1" applyFont="1" applyBorder="1" applyAlignment="1">
      <alignment horizontal="center" vertical="center"/>
    </xf>
    <xf numFmtId="0" fontId="11" fillId="0" borderId="1" xfId="4" applyNumberFormat="1" applyFont="1" applyFill="1" applyBorder="1" applyAlignment="1">
      <alignment horizontal="left" vertical="center" wrapText="1"/>
    </xf>
    <xf numFmtId="169" fontId="11" fillId="0" borderId="1" xfId="4" applyNumberFormat="1" applyFont="1" applyFill="1" applyBorder="1" applyAlignment="1">
      <alignment horizontal="center" vertical="center"/>
    </xf>
    <xf numFmtId="173" fontId="11" fillId="0" borderId="1" xfId="4" applyNumberFormat="1" applyFont="1" applyBorder="1" applyAlignment="1">
      <alignment horizontal="center" vertical="center"/>
    </xf>
    <xf numFmtId="0" fontId="12" fillId="0" borderId="5" xfId="4" applyNumberFormat="1" applyFont="1" applyFill="1" applyBorder="1" applyAlignment="1">
      <alignment horizontal="right" vertical="center" wrapText="1"/>
    </xf>
    <xf numFmtId="168" fontId="38" fillId="0" borderId="1" xfId="4" applyNumberFormat="1" applyFont="1" applyBorder="1" applyAlignment="1">
      <alignment horizontal="center" vertical="center" wrapText="1"/>
    </xf>
    <xf numFmtId="0" fontId="11" fillId="0" borderId="1" xfId="4" applyFont="1" applyFill="1" applyBorder="1" applyAlignment="1">
      <alignment horizontal="left" vertical="center"/>
    </xf>
    <xf numFmtId="0" fontId="11" fillId="0" borderId="1" xfId="4" applyFont="1" applyFill="1" applyBorder="1" applyAlignment="1">
      <alignment horizontal="left" vertical="center" wrapText="1"/>
    </xf>
    <xf numFmtId="0" fontId="12" fillId="0" borderId="1" xfId="2" applyFont="1" applyFill="1" applyBorder="1" applyAlignment="1">
      <alignment horizontal="center" vertical="center" wrapText="1"/>
    </xf>
    <xf numFmtId="0" fontId="12" fillId="0" borderId="7" xfId="2" applyFont="1" applyFill="1" applyBorder="1" applyAlignment="1">
      <alignment horizontal="center" vertical="center" wrapText="1"/>
    </xf>
    <xf numFmtId="174" fontId="38" fillId="0" borderId="1" xfId="2" applyNumberFormat="1" applyFont="1" applyFill="1" applyBorder="1" applyAlignment="1">
      <alignment horizontal="center" vertical="center"/>
    </xf>
    <xf numFmtId="174" fontId="38" fillId="0" borderId="1" xfId="2" applyNumberFormat="1" applyFont="1" applyFill="1" applyBorder="1" applyAlignment="1">
      <alignment horizontal="center" vertical="center" wrapText="1"/>
    </xf>
    <xf numFmtId="179" fontId="38" fillId="0" borderId="1" xfId="2" applyNumberFormat="1" applyFont="1" applyFill="1" applyBorder="1" applyAlignment="1">
      <alignment horizontal="center" vertical="center"/>
    </xf>
    <xf numFmtId="180" fontId="38" fillId="0" borderId="1" xfId="2" applyNumberFormat="1" applyFont="1" applyFill="1" applyBorder="1" applyAlignment="1">
      <alignment horizontal="center" vertical="center"/>
    </xf>
    <xf numFmtId="171" fontId="38" fillId="0" borderId="1" xfId="2" applyNumberFormat="1" applyFont="1" applyBorder="1" applyAlignment="1">
      <alignment horizontal="center" vertical="center"/>
    </xf>
    <xf numFmtId="171" fontId="38" fillId="5" borderId="1" xfId="2" applyNumberFormat="1" applyFont="1" applyFill="1" applyBorder="1" applyAlignment="1">
      <alignment horizontal="center" vertical="center"/>
    </xf>
    <xf numFmtId="171" fontId="38" fillId="0" borderId="1" xfId="4" applyNumberFormat="1" applyFont="1" applyBorder="1" applyAlignment="1">
      <alignment horizontal="center" vertical="center"/>
    </xf>
    <xf numFmtId="182" fontId="11" fillId="6" borderId="4" xfId="4" applyNumberFormat="1" applyFont="1" applyFill="1" applyBorder="1" applyAlignment="1">
      <alignment horizontal="center" vertical="center"/>
    </xf>
    <xf numFmtId="174" fontId="38" fillId="0" borderId="6" xfId="2" applyNumberFormat="1" applyFont="1" applyFill="1" applyBorder="1" applyAlignment="1">
      <alignment horizontal="center" vertical="center"/>
    </xf>
    <xf numFmtId="179" fontId="38" fillId="0" borderId="6" xfId="2" applyNumberFormat="1" applyFont="1" applyFill="1" applyBorder="1" applyAlignment="1">
      <alignment horizontal="center" vertical="center"/>
    </xf>
    <xf numFmtId="180" fontId="38" fillId="0" borderId="6" xfId="2" applyNumberFormat="1" applyFont="1" applyFill="1" applyBorder="1" applyAlignment="1">
      <alignment horizontal="center" vertical="center"/>
    </xf>
    <xf numFmtId="182" fontId="12" fillId="6" borderId="3" xfId="4" applyNumberFormat="1" applyFont="1" applyFill="1" applyBorder="1" applyAlignment="1">
      <alignment horizontal="center" vertical="center"/>
    </xf>
    <xf numFmtId="182" fontId="12" fillId="6" borderId="4" xfId="4" applyNumberFormat="1" applyFont="1" applyFill="1" applyBorder="1" applyAlignment="1">
      <alignment horizontal="right" vertical="center"/>
    </xf>
    <xf numFmtId="174" fontId="12" fillId="6" borderId="3" xfId="4" applyNumberFormat="1" applyFont="1" applyFill="1" applyBorder="1" applyAlignment="1">
      <alignment horizontal="center" vertical="center"/>
    </xf>
    <xf numFmtId="166" fontId="16" fillId="3" borderId="1" xfId="0" applyNumberFormat="1" applyFont="1" applyFill="1" applyBorder="1" applyAlignment="1">
      <alignment horizontal="center" vertical="center"/>
    </xf>
    <xf numFmtId="0" fontId="11" fillId="0" borderId="0" xfId="4" applyFill="1"/>
    <xf numFmtId="0" fontId="11" fillId="0" borderId="0" xfId="4" applyAlignment="1">
      <alignment vertical="center"/>
    </xf>
    <xf numFmtId="165" fontId="11" fillId="0" borderId="0" xfId="4" applyNumberFormat="1" applyAlignment="1">
      <alignment vertical="center"/>
    </xf>
    <xf numFmtId="166" fontId="18" fillId="0" borderId="1" xfId="4" applyNumberFormat="1" applyFont="1" applyBorder="1" applyAlignment="1">
      <alignment horizontal="center"/>
    </xf>
    <xf numFmtId="166" fontId="16" fillId="2" borderId="1" xfId="4" applyNumberFormat="1" applyFont="1" applyFill="1" applyBorder="1" applyAlignment="1">
      <alignment horizontal="center"/>
    </xf>
    <xf numFmtId="0" fontId="18" fillId="0" borderId="0" xfId="4" applyFont="1" applyAlignment="1"/>
    <xf numFmtId="170" fontId="38" fillId="0" borderId="1" xfId="4" applyNumberFormat="1" applyFont="1" applyBorder="1" applyAlignment="1">
      <alignment horizontal="center" vertical="center"/>
    </xf>
    <xf numFmtId="175" fontId="38" fillId="0" borderId="1" xfId="4" applyNumberFormat="1" applyFont="1" applyBorder="1" applyAlignment="1">
      <alignment horizontal="center" vertical="center"/>
    </xf>
    <xf numFmtId="178" fontId="11" fillId="0" borderId="1" xfId="2" applyNumberFormat="1" applyFont="1" applyFill="1" applyBorder="1" applyAlignment="1">
      <alignment horizontal="center" vertical="center"/>
    </xf>
    <xf numFmtId="179" fontId="11" fillId="0" borderId="1" xfId="2" applyNumberFormat="1" applyFont="1" applyFill="1" applyBorder="1" applyAlignment="1">
      <alignment horizontal="center" vertical="center"/>
    </xf>
    <xf numFmtId="180" fontId="11" fillId="0" borderId="1" xfId="2" applyNumberFormat="1" applyFont="1" applyFill="1" applyBorder="1" applyAlignment="1">
      <alignment horizontal="center" vertical="center"/>
    </xf>
    <xf numFmtId="0" fontId="12" fillId="0" borderId="2" xfId="4" applyNumberFormat="1" applyFont="1" applyFill="1" applyBorder="1" applyAlignment="1">
      <alignment horizontal="right" vertical="center" wrapText="1"/>
    </xf>
    <xf numFmtId="0" fontId="12" fillId="0" borderId="3" xfId="4" applyNumberFormat="1" applyFont="1" applyFill="1" applyBorder="1" applyAlignment="1">
      <alignment horizontal="right" vertical="center" wrapText="1"/>
    </xf>
    <xf numFmtId="0" fontId="11" fillId="0" borderId="0" xfId="4" applyAlignment="1"/>
    <xf numFmtId="165" fontId="12" fillId="0" borderId="5" xfId="4" applyNumberFormat="1" applyFont="1" applyFill="1" applyBorder="1" applyAlignment="1">
      <alignment horizontal="center" vertical="center" wrapText="1"/>
    </xf>
    <xf numFmtId="0" fontId="12" fillId="0" borderId="5" xfId="4" applyFont="1" applyFill="1" applyBorder="1" applyAlignment="1">
      <alignment horizontal="center" vertical="center" wrapText="1"/>
    </xf>
    <xf numFmtId="175" fontId="11" fillId="0" borderId="1" xfId="4" applyNumberFormat="1" applyFont="1" applyBorder="1" applyAlignment="1">
      <alignment horizontal="center" vertical="center"/>
    </xf>
    <xf numFmtId="182" fontId="11" fillId="0" borderId="1" xfId="4" applyNumberFormat="1" applyFont="1" applyBorder="1" applyAlignment="1">
      <alignment horizontal="center" vertical="center"/>
    </xf>
    <xf numFmtId="170" fontId="11" fillId="0" borderId="1" xfId="4" applyNumberFormat="1" applyFont="1" applyFill="1" applyBorder="1" applyAlignment="1">
      <alignment horizontal="center" vertical="center"/>
    </xf>
    <xf numFmtId="0" fontId="12" fillId="0" borderId="9" xfId="4" applyNumberFormat="1" applyFont="1" applyFill="1" applyBorder="1" applyAlignment="1">
      <alignment horizontal="right" vertical="center" wrapText="1"/>
    </xf>
    <xf numFmtId="168" fontId="11" fillId="0" borderId="1" xfId="4" applyNumberFormat="1" applyFont="1" applyBorder="1" applyAlignment="1">
      <alignment horizontal="center" vertical="center"/>
    </xf>
    <xf numFmtId="190" fontId="11" fillId="0" borderId="1" xfId="4" applyNumberFormat="1" applyFont="1" applyBorder="1" applyAlignment="1">
      <alignment horizontal="center" vertical="center"/>
    </xf>
    <xf numFmtId="181" fontId="11" fillId="0" borderId="1" xfId="4" applyNumberFormat="1" applyFont="1" applyBorder="1" applyAlignment="1">
      <alignment horizontal="center" vertical="center"/>
    </xf>
    <xf numFmtId="170" fontId="11" fillId="0" borderId="1" xfId="4" applyNumberFormat="1" applyFont="1" applyBorder="1" applyAlignment="1">
      <alignment horizontal="center" vertical="center"/>
    </xf>
    <xf numFmtId="174" fontId="11" fillId="0" borderId="1" xfId="4" applyNumberFormat="1" applyFont="1" applyBorder="1" applyAlignment="1">
      <alignment horizontal="center" vertical="center" wrapText="1"/>
    </xf>
    <xf numFmtId="191" fontId="11" fillId="0" borderId="1" xfId="4" applyNumberFormat="1" applyFont="1" applyFill="1" applyBorder="1" applyAlignment="1">
      <alignment horizontal="center" vertical="center"/>
    </xf>
    <xf numFmtId="192" fontId="11" fillId="0" borderId="1" xfId="4" applyNumberFormat="1" applyFont="1" applyBorder="1" applyAlignment="1">
      <alignment horizontal="center" vertical="center"/>
    </xf>
    <xf numFmtId="193" fontId="11" fillId="0" borderId="1" xfId="4" applyNumberFormat="1" applyFont="1" applyFill="1" applyBorder="1" applyAlignment="1">
      <alignment horizontal="center" vertical="center"/>
    </xf>
    <xf numFmtId="193" fontId="11" fillId="6" borderId="1" xfId="4" applyNumberFormat="1" applyFont="1" applyFill="1" applyBorder="1" applyAlignment="1">
      <alignment horizontal="center" vertical="center"/>
    </xf>
    <xf numFmtId="177" fontId="12" fillId="6" borderId="1" xfId="4" applyNumberFormat="1" applyFont="1" applyFill="1" applyBorder="1" applyAlignment="1">
      <alignment horizontal="center" vertical="center"/>
    </xf>
    <xf numFmtId="0" fontId="34" fillId="0" borderId="0" xfId="4" applyFont="1" applyFill="1"/>
    <xf numFmtId="0" fontId="32" fillId="0" borderId="0" xfId="4" applyFont="1" applyBorder="1" applyAlignment="1">
      <alignment horizontal="right" vertical="center"/>
    </xf>
    <xf numFmtId="185" fontId="29" fillId="0" borderId="6" xfId="4" applyNumberFormat="1" applyFont="1" applyBorder="1" applyAlignment="1">
      <alignment horizontal="center" vertical="center" wrapText="1"/>
    </xf>
    <xf numFmtId="185" fontId="29" fillId="0" borderId="6" xfId="4" applyNumberFormat="1" applyFont="1" applyBorder="1" applyAlignment="1">
      <alignment horizontal="center" vertical="center"/>
    </xf>
    <xf numFmtId="185" fontId="32" fillId="0" borderId="6" xfId="4" applyNumberFormat="1" applyFont="1" applyBorder="1" applyAlignment="1">
      <alignment horizontal="center" vertical="center"/>
    </xf>
    <xf numFmtId="0" fontId="22" fillId="0" borderId="0" xfId="0" applyFont="1" applyAlignment="1">
      <alignment horizontal="center"/>
    </xf>
    <xf numFmtId="0" fontId="11" fillId="0" borderId="7" xfId="4" applyFont="1" applyFill="1" applyBorder="1" applyAlignment="1">
      <alignment horizontal="center" vertical="center" wrapText="1"/>
    </xf>
    <xf numFmtId="174" fontId="38" fillId="0" borderId="1" xfId="4" applyNumberFormat="1" applyFont="1" applyFill="1" applyBorder="1" applyAlignment="1">
      <alignment horizontal="center" vertical="center" wrapText="1"/>
    </xf>
    <xf numFmtId="0" fontId="11" fillId="0" borderId="1" xfId="0" applyFont="1" applyBorder="1" applyAlignment="1">
      <alignment vertical="center" wrapText="1"/>
    </xf>
    <xf numFmtId="0" fontId="20" fillId="0" borderId="0" xfId="4" applyFont="1" applyAlignment="1">
      <alignment vertical="center" wrapText="1"/>
    </xf>
    <xf numFmtId="0" fontId="15" fillId="0" borderId="0" xfId="4" applyFont="1" applyAlignment="1">
      <alignment vertical="center" wrapText="1"/>
    </xf>
    <xf numFmtId="0" fontId="0" fillId="0" borderId="1" xfId="0" applyBorder="1" applyAlignment="1">
      <alignment vertical="center" wrapText="1"/>
    </xf>
    <xf numFmtId="0" fontId="36" fillId="0" borderId="0" xfId="0" applyFont="1" applyAlignment="1">
      <alignment horizontal="center"/>
    </xf>
    <xf numFmtId="165" fontId="17" fillId="0" borderId="0" xfId="2" applyNumberFormat="1" applyFont="1" applyAlignment="1">
      <alignment horizontal="left"/>
    </xf>
    <xf numFmtId="165" fontId="18" fillId="0" borderId="0" xfId="4" applyNumberFormat="1" applyFont="1" applyAlignment="1">
      <alignment horizontal="left"/>
    </xf>
    <xf numFmtId="0" fontId="0" fillId="0" borderId="5" xfId="0" applyBorder="1"/>
    <xf numFmtId="165" fontId="18" fillId="0" borderId="0" xfId="4" applyNumberFormat="1" applyFont="1" applyAlignment="1">
      <alignment horizontal="left"/>
    </xf>
    <xf numFmtId="0" fontId="34" fillId="8" borderId="0" xfId="4" applyFont="1" applyFill="1"/>
    <xf numFmtId="165" fontId="18" fillId="0" borderId="0" xfId="4" applyNumberFormat="1" applyFont="1" applyAlignment="1">
      <alignment horizontal="left"/>
    </xf>
    <xf numFmtId="165" fontId="33" fillId="0" borderId="2" xfId="4" applyNumberFormat="1" applyFont="1" applyFill="1" applyBorder="1" applyAlignment="1">
      <alignment horizontal="center" vertical="center" wrapText="1"/>
    </xf>
    <xf numFmtId="189" fontId="42" fillId="0" borderId="1" xfId="4" applyNumberFormat="1" applyFont="1" applyFill="1" applyBorder="1" applyAlignment="1">
      <alignment horizontal="center" vertical="center"/>
    </xf>
    <xf numFmtId="0" fontId="38" fillId="0" borderId="1" xfId="4" applyFont="1" applyFill="1" applyBorder="1" applyAlignment="1">
      <alignment horizontal="center" vertical="center"/>
    </xf>
    <xf numFmtId="168" fontId="38" fillId="0" borderId="1" xfId="4" applyNumberFormat="1" applyFont="1" applyFill="1" applyBorder="1" applyAlignment="1">
      <alignment horizontal="center" vertical="center" wrapText="1"/>
    </xf>
    <xf numFmtId="170" fontId="38" fillId="0" borderId="1" xfId="4" applyNumberFormat="1" applyFont="1" applyFill="1" applyBorder="1" applyAlignment="1">
      <alignment horizontal="center" vertical="center"/>
    </xf>
    <xf numFmtId="182" fontId="38" fillId="0" borderId="1" xfId="4" applyNumberFormat="1" applyFont="1" applyFill="1" applyBorder="1" applyAlignment="1">
      <alignment horizontal="center" vertical="center"/>
    </xf>
    <xf numFmtId="169" fontId="42" fillId="0" borderId="1" xfId="4" applyNumberFormat="1" applyFont="1" applyFill="1" applyBorder="1" applyAlignment="1">
      <alignment horizontal="center" vertical="center"/>
    </xf>
    <xf numFmtId="174" fontId="42" fillId="0" borderId="1" xfId="4" applyNumberFormat="1" applyFont="1" applyBorder="1" applyAlignment="1">
      <alignment horizontal="center" vertical="center" wrapText="1"/>
    </xf>
    <xf numFmtId="165" fontId="18" fillId="0" borderId="0" xfId="4" applyNumberFormat="1" applyFont="1" applyAlignment="1">
      <alignment horizontal="left"/>
    </xf>
    <xf numFmtId="165" fontId="33" fillId="0" borderId="2" xfId="4" applyNumberFormat="1" applyFont="1" applyFill="1" applyBorder="1" applyAlignment="1">
      <alignment horizontal="center" vertical="center" wrapText="1"/>
    </xf>
    <xf numFmtId="188" fontId="42" fillId="0" borderId="1" xfId="4" applyNumberFormat="1" applyFont="1" applyFill="1" applyBorder="1" applyAlignment="1">
      <alignment horizontal="center" vertical="center"/>
    </xf>
    <xf numFmtId="174" fontId="42" fillId="0" borderId="1" xfId="4"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174" fontId="11" fillId="0" borderId="6" xfId="2" applyNumberFormat="1" applyFont="1" applyFill="1" applyBorder="1" applyAlignment="1">
      <alignment horizontal="center" vertical="center" wrapText="1"/>
    </xf>
    <xf numFmtId="178" fontId="11" fillId="0" borderId="6" xfId="2" applyNumberFormat="1" applyFont="1" applyFill="1" applyBorder="1" applyAlignment="1">
      <alignment horizontal="center" vertical="center"/>
    </xf>
    <xf numFmtId="174" fontId="11" fillId="0" borderId="1" xfId="2" applyNumberFormat="1" applyFont="1" applyFill="1" applyBorder="1" applyAlignment="1">
      <alignment horizontal="center" vertical="center"/>
    </xf>
    <xf numFmtId="174" fontId="11" fillId="0" borderId="1" xfId="4" applyNumberFormat="1" applyFont="1" applyFill="1" applyBorder="1" applyAlignment="1">
      <alignment horizontal="center" vertical="center"/>
    </xf>
    <xf numFmtId="188" fontId="11" fillId="0" borderId="1" xfId="4" applyNumberFormat="1" applyFont="1" applyFill="1" applyBorder="1" applyAlignment="1">
      <alignment horizontal="center" vertical="center"/>
    </xf>
    <xf numFmtId="188" fontId="38" fillId="0" borderId="1" xfId="4" applyNumberFormat="1" applyFont="1" applyFill="1" applyBorder="1" applyAlignment="1">
      <alignment horizontal="center" vertical="center"/>
    </xf>
    <xf numFmtId="186" fontId="38" fillId="0" borderId="1" xfId="4" applyNumberFormat="1" applyFont="1" applyFill="1" applyBorder="1" applyAlignment="1">
      <alignment horizontal="center" vertical="center"/>
    </xf>
    <xf numFmtId="187" fontId="38" fillId="0" borderId="1" xfId="4" applyNumberFormat="1" applyFont="1" applyFill="1" applyBorder="1" applyAlignment="1">
      <alignment horizontal="center" vertical="center"/>
    </xf>
    <xf numFmtId="189" fontId="38" fillId="0" borderId="1" xfId="4" applyNumberFormat="1" applyFont="1" applyFill="1" applyBorder="1" applyAlignment="1">
      <alignment horizontal="center" vertical="center"/>
    </xf>
    <xf numFmtId="191" fontId="38" fillId="0" borderId="1" xfId="4" applyNumberFormat="1" applyFont="1" applyFill="1" applyBorder="1" applyAlignment="1">
      <alignment horizontal="center" vertical="center"/>
    </xf>
    <xf numFmtId="174" fontId="38" fillId="0" borderId="1" xfId="4" applyNumberFormat="1" applyFont="1" applyBorder="1" applyAlignment="1">
      <alignment horizontal="center" vertical="center" wrapText="1"/>
    </xf>
    <xf numFmtId="0" fontId="43" fillId="0" borderId="0" xfId="0" applyFont="1" applyAlignment="1">
      <alignment horizontal="center" wrapText="1"/>
    </xf>
    <xf numFmtId="165" fontId="43" fillId="0" borderId="0" xfId="2" applyNumberFormat="1" applyFont="1" applyAlignment="1">
      <alignment horizontal="left"/>
    </xf>
    <xf numFmtId="0" fontId="46" fillId="0" borderId="0" xfId="0" applyFont="1" applyAlignment="1">
      <alignment horizontal="center"/>
    </xf>
    <xf numFmtId="165" fontId="16" fillId="0" borderId="2" xfId="0" applyNumberFormat="1" applyFont="1" applyFill="1" applyBorder="1" applyAlignment="1">
      <alignment horizontal="left" vertical="center" wrapText="1"/>
    </xf>
    <xf numFmtId="0" fontId="15" fillId="0" borderId="0" xfId="4" applyFont="1" applyAlignment="1">
      <alignment horizontal="center" vertical="center"/>
    </xf>
    <xf numFmtId="0" fontId="11" fillId="0" borderId="0" xfId="4" applyFont="1" applyFill="1"/>
    <xf numFmtId="165" fontId="12" fillId="21" borderId="1" xfId="4" applyNumberFormat="1" applyFont="1" applyFill="1" applyBorder="1" applyAlignment="1">
      <alignment horizontal="center" vertical="center" wrapText="1"/>
    </xf>
    <xf numFmtId="0" fontId="12" fillId="21" borderId="1" xfId="4" applyFont="1" applyFill="1" applyBorder="1" applyAlignment="1">
      <alignment horizontal="center" vertical="center" wrapText="1"/>
    </xf>
    <xf numFmtId="0" fontId="47" fillId="22" borderId="0" xfId="4" applyFont="1" applyFill="1"/>
    <xf numFmtId="165" fontId="11" fillId="0" borderId="1" xfId="4" applyNumberFormat="1" applyFont="1" applyFill="1" applyBorder="1" applyAlignment="1">
      <alignment horizontal="center" vertical="top" wrapText="1"/>
    </xf>
    <xf numFmtId="0" fontId="11" fillId="0" borderId="1" xfId="4" applyFont="1" applyFill="1" applyBorder="1" applyAlignment="1">
      <alignment vertical="top" wrapText="1"/>
    </xf>
    <xf numFmtId="1" fontId="12" fillId="0" borderId="2" xfId="4"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194" fontId="11" fillId="0" borderId="1" xfId="23" applyNumberFormat="1" applyFont="1" applyFill="1" applyBorder="1" applyAlignment="1">
      <alignment horizontal="center" vertical="center" wrapText="1"/>
    </xf>
    <xf numFmtId="164" fontId="11" fillId="0" borderId="1" xfId="4" applyNumberFormat="1" applyFont="1" applyFill="1" applyBorder="1" applyAlignment="1">
      <alignment horizontal="center" vertical="center"/>
    </xf>
    <xf numFmtId="0" fontId="47" fillId="0" borderId="0" xfId="4" applyFont="1" applyFill="1"/>
    <xf numFmtId="0" fontId="11" fillId="0" borderId="1" xfId="0" applyFont="1" applyFill="1" applyBorder="1" applyAlignment="1">
      <alignment vertical="top" wrapText="1"/>
    </xf>
    <xf numFmtId="0" fontId="12" fillId="0" borderId="1" xfId="4" applyFont="1" applyFill="1" applyBorder="1" applyAlignment="1">
      <alignment horizontal="center" vertical="center" wrapText="1"/>
    </xf>
    <xf numFmtId="1" fontId="12" fillId="0" borderId="1" xfId="4" applyNumberFormat="1" applyFont="1" applyFill="1" applyBorder="1" applyAlignment="1">
      <alignment horizontal="center" vertical="center" wrapText="1"/>
    </xf>
    <xf numFmtId="165" fontId="47" fillId="22" borderId="3" xfId="4" applyNumberFormat="1" applyFont="1" applyFill="1" applyBorder="1" applyAlignment="1">
      <alignment vertical="center" wrapText="1"/>
    </xf>
    <xf numFmtId="166" fontId="47" fillId="22" borderId="3" xfId="4" applyNumberFormat="1" applyFont="1" applyFill="1" applyBorder="1" applyAlignment="1">
      <alignment vertical="center" wrapText="1"/>
    </xf>
    <xf numFmtId="0" fontId="12" fillId="0" borderId="1" xfId="4" applyFont="1" applyFill="1" applyBorder="1" applyAlignment="1">
      <alignment vertical="top" wrapText="1"/>
    </xf>
    <xf numFmtId="177" fontId="11" fillId="0" borderId="2" xfId="1" applyNumberFormat="1" applyFont="1" applyFill="1" applyBorder="1" applyAlignment="1">
      <alignment horizontal="center" vertical="center" wrapText="1"/>
    </xf>
    <xf numFmtId="177" fontId="11" fillId="0" borderId="3" xfId="1" applyNumberFormat="1" applyFont="1" applyFill="1" applyBorder="1" applyAlignment="1">
      <alignment horizontal="center" vertical="center" wrapText="1"/>
    </xf>
    <xf numFmtId="177" fontId="11" fillId="0" borderId="3" xfId="23" applyNumberFormat="1" applyFont="1" applyFill="1" applyBorder="1" applyAlignment="1">
      <alignment horizontal="center" vertical="center"/>
    </xf>
    <xf numFmtId="166" fontId="11" fillId="0" borderId="3" xfId="23" applyNumberFormat="1" applyFont="1" applyFill="1" applyBorder="1" applyAlignment="1">
      <alignment horizontal="center" vertical="center"/>
    </xf>
    <xf numFmtId="0" fontId="11" fillId="0" borderId="1" xfId="4" applyFont="1" applyFill="1" applyBorder="1" applyAlignment="1">
      <alignment horizontal="left" vertical="top" wrapText="1"/>
    </xf>
    <xf numFmtId="3" fontId="11" fillId="0" borderId="1" xfId="1" applyNumberFormat="1" applyFont="1" applyFill="1" applyBorder="1" applyAlignment="1">
      <alignment horizontal="center" vertical="center" wrapText="1"/>
    </xf>
    <xf numFmtId="177" fontId="11" fillId="0" borderId="1" xfId="1" applyNumberFormat="1" applyFont="1" applyFill="1" applyBorder="1" applyAlignment="1">
      <alignment horizontal="center" vertical="center" wrapText="1"/>
    </xf>
    <xf numFmtId="194" fontId="11" fillId="0" borderId="3" xfId="1" applyNumberFormat="1" applyFont="1" applyFill="1" applyBorder="1" applyAlignment="1">
      <alignment horizontal="center" vertical="center" wrapText="1"/>
    </xf>
    <xf numFmtId="194" fontId="11" fillId="0" borderId="3" xfId="23" applyNumberFormat="1" applyFont="1" applyFill="1" applyBorder="1" applyAlignment="1">
      <alignment horizontal="center" vertical="center"/>
    </xf>
    <xf numFmtId="0" fontId="26" fillId="0" borderId="1" xfId="4" applyFont="1" applyFill="1" applyBorder="1" applyAlignment="1">
      <alignment horizontal="left" vertical="top" wrapText="1"/>
    </xf>
    <xf numFmtId="3" fontId="26" fillId="0" borderId="1" xfId="1" applyNumberFormat="1" applyFont="1" applyFill="1" applyBorder="1" applyAlignment="1">
      <alignment horizontal="center" vertical="center" wrapText="1"/>
    </xf>
    <xf numFmtId="177" fontId="26" fillId="0" borderId="1" xfId="1" applyNumberFormat="1" applyFont="1" applyFill="1" applyBorder="1" applyAlignment="1">
      <alignment horizontal="center" vertical="center" wrapText="1"/>
    </xf>
    <xf numFmtId="177" fontId="26" fillId="0" borderId="1" xfId="4" applyNumberFormat="1" applyFont="1" applyFill="1" applyBorder="1" applyAlignment="1">
      <alignment horizontal="center" vertical="center"/>
    </xf>
    <xf numFmtId="166" fontId="26" fillId="0" borderId="1" xfId="4" applyNumberFormat="1" applyFont="1" applyFill="1" applyBorder="1" applyAlignment="1">
      <alignment horizontal="center" vertical="center"/>
    </xf>
    <xf numFmtId="0" fontId="11" fillId="0" borderId="0" xfId="4" applyFont="1" applyFill="1" applyAlignment="1">
      <alignment wrapText="1"/>
    </xf>
    <xf numFmtId="1" fontId="11" fillId="0" borderId="1" xfId="4"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0" fontId="11" fillId="0" borderId="0" xfId="4" applyFont="1" applyBorder="1"/>
    <xf numFmtId="164" fontId="11" fillId="0" borderId="0" xfId="4" applyNumberFormat="1" applyFont="1" applyBorder="1"/>
    <xf numFmtId="0" fontId="18" fillId="0" borderId="0" xfId="4" applyFont="1" applyFill="1" applyBorder="1" applyAlignment="1">
      <alignment horizontal="left" vertical="center" wrapText="1"/>
    </xf>
    <xf numFmtId="194" fontId="47" fillId="22" borderId="3" xfId="4" applyNumberFormat="1" applyFont="1" applyFill="1" applyBorder="1" applyAlignment="1">
      <alignment horizontal="center" vertical="center" wrapText="1"/>
    </xf>
    <xf numFmtId="165" fontId="11" fillId="0" borderId="0" xfId="4" applyNumberFormat="1" applyFont="1"/>
    <xf numFmtId="0" fontId="11" fillId="0" borderId="0" xfId="4" applyFont="1" applyBorder="1" applyAlignment="1">
      <alignment vertical="top" wrapText="1"/>
    </xf>
    <xf numFmtId="14" fontId="11" fillId="0" borderId="0" xfId="4" applyNumberFormat="1" applyFont="1" applyBorder="1" applyAlignment="1">
      <alignment horizontal="left"/>
    </xf>
    <xf numFmtId="165" fontId="26" fillId="0" borderId="0" xfId="4" applyNumberFormat="1" applyFont="1"/>
    <xf numFmtId="0" fontId="26" fillId="0" borderId="0" xfId="4" applyFont="1"/>
    <xf numFmtId="177" fontId="11" fillId="0" borderId="1" xfId="23" applyNumberFormat="1" applyFont="1" applyFill="1" applyBorder="1" applyAlignment="1">
      <alignment horizontal="center" vertical="center"/>
    </xf>
    <xf numFmtId="14" fontId="11" fillId="0" borderId="0" xfId="4" applyNumberFormat="1" applyBorder="1" applyAlignment="1">
      <alignment horizontal="left"/>
    </xf>
    <xf numFmtId="0" fontId="18" fillId="0" borderId="0" xfId="4" applyFont="1" applyBorder="1" applyAlignment="1">
      <alignment horizontal="center"/>
    </xf>
    <xf numFmtId="165" fontId="16" fillId="0" borderId="4" xfId="0" applyNumberFormat="1" applyFont="1" applyFill="1" applyBorder="1" applyAlignment="1">
      <alignment horizontal="left" vertical="center" wrapText="1"/>
    </xf>
    <xf numFmtId="0" fontId="0" fillId="0" borderId="4" xfId="0" applyBorder="1"/>
    <xf numFmtId="0" fontId="12" fillId="0" borderId="2" xfId="0" applyFont="1" applyBorder="1"/>
    <xf numFmtId="165" fontId="18" fillId="0" borderId="0" xfId="4" applyNumberFormat="1" applyFont="1" applyAlignment="1">
      <alignment horizontal="left"/>
    </xf>
    <xf numFmtId="0" fontId="16" fillId="0" borderId="0" xfId="4" applyFont="1" applyBorder="1" applyAlignment="1">
      <alignment horizontal="center"/>
    </xf>
    <xf numFmtId="0" fontId="11" fillId="0" borderId="0" xfId="4" applyFont="1" applyAlignment="1">
      <alignment horizontal="center"/>
    </xf>
    <xf numFmtId="0" fontId="11" fillId="0" borderId="0" xfId="4" applyFont="1" applyAlignment="1"/>
    <xf numFmtId="0" fontId="48" fillId="0" borderId="1" xfId="4" applyFont="1" applyFill="1" applyBorder="1" applyAlignment="1" applyProtection="1">
      <alignment vertical="top" wrapText="1"/>
    </xf>
    <xf numFmtId="0" fontId="48" fillId="0" borderId="1" xfId="0" applyFont="1" applyFill="1" applyBorder="1" applyAlignment="1" applyProtection="1">
      <alignment vertical="top" wrapText="1"/>
    </xf>
    <xf numFmtId="169" fontId="38" fillId="0" borderId="1" xfId="4" applyNumberFormat="1" applyFont="1" applyBorder="1" applyAlignment="1">
      <alignment horizontal="center" vertical="center" wrapText="1"/>
    </xf>
    <xf numFmtId="170" fontId="38" fillId="0" borderId="1" xfId="4" applyNumberFormat="1" applyFont="1" applyBorder="1" applyAlignment="1">
      <alignment horizontal="center" vertical="center" wrapText="1"/>
    </xf>
    <xf numFmtId="0" fontId="11" fillId="0" borderId="0" xfId="0" applyFont="1"/>
    <xf numFmtId="0" fontId="45" fillId="0" borderId="0" xfId="0" applyFont="1" applyAlignment="1">
      <alignment horizontal="center" wrapText="1"/>
    </xf>
    <xf numFmtId="0" fontId="22" fillId="0" borderId="0" xfId="0" applyFont="1" applyAlignment="1">
      <alignment horizontal="center"/>
    </xf>
    <xf numFmtId="0" fontId="18" fillId="0" borderId="0" xfId="0" applyFont="1" applyAlignment="1">
      <alignment horizontal="center"/>
    </xf>
    <xf numFmtId="165" fontId="17" fillId="0" borderId="0" xfId="2" applyNumberFormat="1" applyFont="1" applyAlignment="1">
      <alignment horizontal="left"/>
    </xf>
    <xf numFmtId="165" fontId="25" fillId="0" borderId="0" xfId="4" applyNumberFormat="1" applyFont="1" applyAlignment="1">
      <alignment horizontal="left" vertical="top"/>
    </xf>
    <xf numFmtId="165" fontId="18" fillId="0" borderId="0" xfId="4" applyNumberFormat="1" applyFont="1" applyAlignment="1">
      <alignment horizontal="left"/>
    </xf>
    <xf numFmtId="0" fontId="37" fillId="0" borderId="0" xfId="0" applyFont="1" applyAlignment="1">
      <alignment horizontal="left"/>
    </xf>
    <xf numFmtId="0" fontId="46" fillId="0" borderId="0" xfId="0" applyFont="1" applyAlignment="1">
      <alignment horizontal="center"/>
    </xf>
    <xf numFmtId="14" fontId="22" fillId="0" borderId="0" xfId="0" applyNumberFormat="1" applyFont="1" applyAlignment="1">
      <alignment horizontal="center"/>
    </xf>
    <xf numFmtId="165" fontId="44" fillId="0" borderId="0" xfId="2" applyNumberFormat="1" applyFont="1" applyAlignment="1">
      <alignment horizontal="left" vertical="top" wrapText="1"/>
    </xf>
    <xf numFmtId="0" fontId="18" fillId="0" borderId="0" xfId="0" applyFont="1" applyAlignment="1">
      <alignment horizontal="center" vertical="center"/>
    </xf>
    <xf numFmtId="165" fontId="16" fillId="0" borderId="1" xfId="0" applyNumberFormat="1" applyFont="1" applyFill="1" applyBorder="1" applyAlignment="1">
      <alignment horizontal="left" vertical="center" wrapText="1"/>
    </xf>
    <xf numFmtId="165" fontId="16" fillId="3" borderId="1" xfId="0" applyNumberFormat="1" applyFont="1" applyFill="1" applyBorder="1" applyAlignment="1">
      <alignment horizontal="left" vertical="center" wrapText="1"/>
    </xf>
    <xf numFmtId="165" fontId="16" fillId="4" borderId="1" xfId="0" applyNumberFormat="1" applyFont="1" applyFill="1" applyBorder="1" applyAlignment="1">
      <alignment horizontal="center" vertical="center" wrapText="1"/>
    </xf>
    <xf numFmtId="0" fontId="0" fillId="0" borderId="5" xfId="0" applyBorder="1" applyAlignment="1">
      <alignment horizontal="center"/>
    </xf>
    <xf numFmtId="0" fontId="16" fillId="0" borderId="9" xfId="0" applyFont="1" applyBorder="1" applyAlignment="1">
      <alignment horizontal="center"/>
    </xf>
    <xf numFmtId="165" fontId="16" fillId="0" borderId="2" xfId="0" applyNumberFormat="1" applyFont="1" applyFill="1" applyBorder="1" applyAlignment="1">
      <alignment horizontal="left" vertical="center" wrapText="1"/>
    </xf>
    <xf numFmtId="0" fontId="0" fillId="0" borderId="4" xfId="0"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wrapText="1"/>
    </xf>
    <xf numFmtId="0" fontId="18" fillId="0" borderId="0" xfId="0" applyFont="1" applyAlignment="1">
      <alignment horizontal="right" wrapText="1"/>
    </xf>
    <xf numFmtId="0" fontId="18" fillId="0" borderId="0" xfId="0" applyFont="1" applyAlignment="1">
      <alignment horizontal="center" wrapText="1"/>
    </xf>
    <xf numFmtId="165" fontId="18" fillId="0" borderId="0" xfId="0" applyNumberFormat="1" applyFont="1" applyAlignment="1">
      <alignment horizontal="center" wrapText="1"/>
    </xf>
    <xf numFmtId="170" fontId="39" fillId="0" borderId="2" xfId="4" applyNumberFormat="1" applyFont="1" applyBorder="1" applyAlignment="1">
      <alignment horizontal="center" vertical="center"/>
    </xf>
    <xf numFmtId="170" fontId="39" fillId="0" borderId="4" xfId="4" applyNumberFormat="1" applyFont="1" applyBorder="1" applyAlignment="1">
      <alignment horizontal="center" vertical="center"/>
    </xf>
    <xf numFmtId="171" fontId="39" fillId="0" borderId="2" xfId="4" applyNumberFormat="1" applyFont="1" applyBorder="1" applyAlignment="1">
      <alignment horizontal="center" vertical="center"/>
    </xf>
    <xf numFmtId="171" fontId="39" fillId="0" borderId="4" xfId="4" applyNumberFormat="1" applyFont="1" applyBorder="1" applyAlignment="1">
      <alignment horizontal="center" vertical="center"/>
    </xf>
    <xf numFmtId="165" fontId="12" fillId="4" borderId="2" xfId="4" applyNumberFormat="1" applyFont="1" applyFill="1" applyBorder="1" applyAlignment="1">
      <alignment horizontal="left" vertical="center" wrapText="1"/>
    </xf>
    <xf numFmtId="165" fontId="12" fillId="4" borderId="3" xfId="4" applyNumberFormat="1" applyFont="1" applyFill="1" applyBorder="1" applyAlignment="1">
      <alignment horizontal="left" vertical="center" wrapText="1"/>
    </xf>
    <xf numFmtId="165" fontId="12" fillId="4" borderId="4" xfId="4" applyNumberFormat="1" applyFont="1" applyFill="1" applyBorder="1" applyAlignment="1">
      <alignment horizontal="left" vertical="center" wrapText="1"/>
    </xf>
    <xf numFmtId="165" fontId="33" fillId="0" borderId="2" xfId="4" applyNumberFormat="1" applyFont="1" applyFill="1" applyBorder="1" applyAlignment="1">
      <alignment horizontal="center" vertical="center" wrapText="1"/>
    </xf>
    <xf numFmtId="165" fontId="33" fillId="0" borderId="4" xfId="4" applyNumberFormat="1" applyFont="1" applyFill="1" applyBorder="1" applyAlignment="1">
      <alignment horizontal="center" vertical="center" wrapText="1"/>
    </xf>
    <xf numFmtId="167" fontId="39" fillId="0" borderId="1" xfId="4" applyNumberFormat="1" applyFont="1" applyBorder="1" applyAlignment="1">
      <alignment horizontal="center" vertical="center"/>
    </xf>
    <xf numFmtId="174" fontId="39" fillId="0" borderId="6" xfId="4" applyNumberFormat="1" applyFont="1" applyBorder="1" applyAlignment="1">
      <alignment horizontal="center" vertical="center"/>
    </xf>
    <xf numFmtId="174" fontId="39" fillId="0" borderId="7" xfId="4" applyNumberFormat="1" applyFont="1" applyBorder="1" applyAlignment="1">
      <alignment horizontal="center" vertical="center"/>
    </xf>
    <xf numFmtId="168" fontId="39" fillId="0" borderId="6" xfId="4" applyNumberFormat="1" applyFont="1" applyBorder="1" applyAlignment="1">
      <alignment horizontal="center" vertical="center"/>
    </xf>
    <xf numFmtId="168" fontId="39" fillId="0" borderId="7" xfId="4" applyNumberFormat="1" applyFont="1" applyBorder="1" applyAlignment="1">
      <alignment horizontal="center" vertical="center"/>
    </xf>
    <xf numFmtId="174" fontId="39" fillId="0" borderId="6" xfId="4" applyNumberFormat="1" applyFont="1" applyBorder="1" applyAlignment="1">
      <alignment horizontal="center" vertical="center" wrapText="1"/>
    </xf>
    <xf numFmtId="174" fontId="39" fillId="0" borderId="7" xfId="4" applyNumberFormat="1" applyFont="1" applyBorder="1" applyAlignment="1">
      <alignment horizontal="center" vertical="center" wrapText="1"/>
    </xf>
    <xf numFmtId="169" fontId="39" fillId="0" borderId="6" xfId="4" applyNumberFormat="1" applyFont="1" applyBorder="1" applyAlignment="1">
      <alignment horizontal="center" vertical="center" wrapText="1"/>
    </xf>
    <xf numFmtId="169" fontId="39" fillId="0" borderId="7" xfId="4" applyNumberFormat="1" applyFont="1" applyBorder="1" applyAlignment="1">
      <alignment horizontal="center" vertical="center" wrapText="1"/>
    </xf>
    <xf numFmtId="172" fontId="39" fillId="0" borderId="6" xfId="4" applyNumberFormat="1" applyFont="1" applyBorder="1" applyAlignment="1">
      <alignment horizontal="center" vertical="center"/>
    </xf>
    <xf numFmtId="172" fontId="39" fillId="0" borderId="7" xfId="4" applyNumberFormat="1" applyFont="1" applyBorder="1" applyAlignment="1">
      <alignment horizontal="center" vertical="center"/>
    </xf>
    <xf numFmtId="164" fontId="12" fillId="0" borderId="6" xfId="4" applyNumberFormat="1" applyFont="1" applyBorder="1" applyAlignment="1">
      <alignment horizontal="center" vertical="center"/>
    </xf>
    <xf numFmtId="164" fontId="12" fillId="0" borderId="7" xfId="4" applyNumberFormat="1" applyFont="1" applyBorder="1" applyAlignment="1">
      <alignment horizontal="center" vertical="center"/>
    </xf>
    <xf numFmtId="165" fontId="21" fillId="0" borderId="8" xfId="4" applyNumberFormat="1" applyFont="1" applyBorder="1" applyAlignment="1">
      <alignment horizontal="center" vertical="center" wrapText="1"/>
    </xf>
    <xf numFmtId="165" fontId="21" fillId="0" borderId="10" xfId="4" applyNumberFormat="1" applyFont="1" applyBorder="1" applyAlignment="1">
      <alignment horizontal="center" vertical="center" wrapText="1"/>
    </xf>
    <xf numFmtId="165" fontId="21" fillId="0" borderId="11" xfId="4" applyNumberFormat="1" applyFont="1" applyBorder="1" applyAlignment="1">
      <alignment horizontal="center" vertical="center" wrapText="1"/>
    </xf>
    <xf numFmtId="165" fontId="21" fillId="0" borderId="12" xfId="4" applyNumberFormat="1" applyFont="1" applyBorder="1" applyAlignment="1">
      <alignment horizontal="center" vertical="center" wrapText="1"/>
    </xf>
    <xf numFmtId="165" fontId="21" fillId="0" borderId="13" xfId="4" applyNumberFormat="1" applyFont="1" applyBorder="1" applyAlignment="1">
      <alignment horizontal="center" vertical="center" wrapText="1"/>
    </xf>
    <xf numFmtId="165" fontId="21" fillId="0" borderId="14" xfId="4" applyNumberFormat="1" applyFont="1" applyBorder="1" applyAlignment="1">
      <alignment horizontal="center" vertical="center" wrapText="1"/>
    </xf>
    <xf numFmtId="0" fontId="12" fillId="0" borderId="2" xfId="4" applyNumberFormat="1" applyFont="1" applyFill="1" applyBorder="1" applyAlignment="1">
      <alignment horizontal="right" vertical="center" wrapText="1"/>
    </xf>
    <xf numFmtId="0" fontId="12" fillId="0" borderId="3" xfId="4" applyNumberFormat="1" applyFont="1" applyFill="1" applyBorder="1" applyAlignment="1">
      <alignment horizontal="right" vertical="center" wrapText="1"/>
    </xf>
    <xf numFmtId="0" fontId="12" fillId="0" borderId="4" xfId="4" applyNumberFormat="1" applyFont="1" applyFill="1" applyBorder="1" applyAlignment="1">
      <alignment horizontal="right" vertical="center" wrapText="1"/>
    </xf>
    <xf numFmtId="0" fontId="12" fillId="6" borderId="2" xfId="4" applyNumberFormat="1" applyFont="1" applyFill="1" applyBorder="1" applyAlignment="1">
      <alignment horizontal="right" vertical="center" wrapText="1"/>
    </xf>
    <xf numFmtId="0" fontId="12" fillId="6" borderId="3" xfId="4" applyNumberFormat="1" applyFont="1" applyFill="1" applyBorder="1" applyAlignment="1">
      <alignment horizontal="right" vertical="center" wrapText="1"/>
    </xf>
    <xf numFmtId="0" fontId="12" fillId="6" borderId="4" xfId="4" applyNumberFormat="1" applyFont="1" applyFill="1" applyBorder="1" applyAlignment="1">
      <alignment horizontal="right" vertical="center" wrapText="1"/>
    </xf>
    <xf numFmtId="165" fontId="33" fillId="4" borderId="2" xfId="4" applyNumberFormat="1" applyFont="1" applyFill="1" applyBorder="1" applyAlignment="1">
      <alignment horizontal="left" vertical="center" wrapText="1"/>
    </xf>
    <xf numFmtId="165" fontId="33" fillId="4" borderId="3" xfId="4" applyNumberFormat="1" applyFont="1" applyFill="1" applyBorder="1" applyAlignment="1">
      <alignment horizontal="left" vertical="center" wrapText="1"/>
    </xf>
    <xf numFmtId="165" fontId="33" fillId="4" borderId="4" xfId="4" applyNumberFormat="1" applyFont="1" applyFill="1" applyBorder="1" applyAlignment="1">
      <alignment horizontal="left" vertical="center" wrapText="1"/>
    </xf>
    <xf numFmtId="174" fontId="33" fillId="0" borderId="6" xfId="4" applyNumberFormat="1" applyFont="1" applyBorder="1" applyAlignment="1">
      <alignment horizontal="center" vertical="center"/>
    </xf>
    <xf numFmtId="174" fontId="33" fillId="0" borderId="7" xfId="4" applyNumberFormat="1" applyFont="1" applyBorder="1" applyAlignment="1">
      <alignment horizontal="center" vertical="center"/>
    </xf>
    <xf numFmtId="168" fontId="33" fillId="0" borderId="6" xfId="4" applyNumberFormat="1" applyFont="1" applyBorder="1" applyAlignment="1">
      <alignment horizontal="center" vertical="center"/>
    </xf>
    <xf numFmtId="168" fontId="33" fillId="0" borderId="7" xfId="4" applyNumberFormat="1" applyFont="1" applyBorder="1" applyAlignment="1">
      <alignment horizontal="center" vertical="center"/>
    </xf>
    <xf numFmtId="174" fontId="33" fillId="0" borderId="6" xfId="4" applyNumberFormat="1" applyFont="1" applyBorder="1" applyAlignment="1">
      <alignment horizontal="center" vertical="center" wrapText="1"/>
    </xf>
    <xf numFmtId="174" fontId="33" fillId="0" borderId="7" xfId="4" applyNumberFormat="1" applyFont="1" applyBorder="1" applyAlignment="1">
      <alignment horizontal="center" vertical="center" wrapText="1"/>
    </xf>
    <xf numFmtId="169" fontId="33" fillId="0" borderId="6" xfId="4" applyNumberFormat="1" applyFont="1" applyBorder="1" applyAlignment="1">
      <alignment horizontal="center" vertical="center" wrapText="1"/>
    </xf>
    <xf numFmtId="169" fontId="33" fillId="0" borderId="7" xfId="4" applyNumberFormat="1" applyFont="1" applyBorder="1" applyAlignment="1">
      <alignment horizontal="center" vertical="center" wrapText="1"/>
    </xf>
    <xf numFmtId="172" fontId="33" fillId="0" borderId="6" xfId="4" applyNumberFormat="1" applyFont="1" applyBorder="1" applyAlignment="1">
      <alignment horizontal="center" vertical="center"/>
    </xf>
    <xf numFmtId="172" fontId="33" fillId="0" borderId="7" xfId="4" applyNumberFormat="1" applyFont="1" applyBorder="1" applyAlignment="1">
      <alignment horizontal="center" vertical="center"/>
    </xf>
    <xf numFmtId="0" fontId="16" fillId="0" borderId="0" xfId="4" applyFont="1" applyBorder="1" applyAlignment="1">
      <alignment horizontal="center"/>
    </xf>
    <xf numFmtId="0" fontId="18" fillId="0" borderId="0" xfId="4" applyFont="1" applyAlignment="1">
      <alignment horizontal="center" vertical="center"/>
    </xf>
    <xf numFmtId="0" fontId="11" fillId="0" borderId="0" xfId="4" applyFont="1" applyAlignment="1">
      <alignment horizontal="center"/>
    </xf>
    <xf numFmtId="170" fontId="33" fillId="0" borderId="2" xfId="4" applyNumberFormat="1" applyFont="1" applyBorder="1" applyAlignment="1">
      <alignment horizontal="center" vertical="center"/>
    </xf>
    <xf numFmtId="170" fontId="33" fillId="0" borderId="4" xfId="4" applyNumberFormat="1" applyFont="1" applyBorder="1" applyAlignment="1">
      <alignment horizontal="center" vertical="center"/>
    </xf>
    <xf numFmtId="171" fontId="33" fillId="0" borderId="2" xfId="4" applyNumberFormat="1" applyFont="1" applyBorder="1" applyAlignment="1">
      <alignment horizontal="center" vertical="center"/>
    </xf>
    <xf numFmtId="171" fontId="33" fillId="0" borderId="4" xfId="4" applyNumberFormat="1" applyFont="1" applyBorder="1" applyAlignment="1">
      <alignment horizontal="center" vertical="center"/>
    </xf>
    <xf numFmtId="169" fontId="39" fillId="0" borderId="1" xfId="4" applyNumberFormat="1" applyFont="1" applyBorder="1" applyAlignment="1">
      <alignment horizontal="center" vertical="center" wrapText="1"/>
    </xf>
    <xf numFmtId="170" fontId="39" fillId="0" borderId="1" xfId="4" applyNumberFormat="1" applyFont="1" applyBorder="1" applyAlignment="1">
      <alignment horizontal="center" vertical="center"/>
    </xf>
    <xf numFmtId="171" fontId="39" fillId="0" borderId="1" xfId="4" applyNumberFormat="1" applyFont="1" applyBorder="1" applyAlignment="1">
      <alignment horizontal="center" vertical="center"/>
    </xf>
    <xf numFmtId="172" fontId="39" fillId="0" borderId="1" xfId="4" applyNumberFormat="1" applyFont="1" applyBorder="1" applyAlignment="1">
      <alignment horizontal="center" vertical="center"/>
    </xf>
    <xf numFmtId="174" fontId="39" fillId="0" borderId="1" xfId="4" applyNumberFormat="1" applyFont="1" applyBorder="1" applyAlignment="1">
      <alignment horizontal="center" vertical="center" wrapText="1"/>
    </xf>
    <xf numFmtId="174" fontId="39" fillId="0" borderId="1" xfId="4" applyNumberFormat="1" applyFont="1" applyBorder="1" applyAlignment="1">
      <alignment horizontal="center" vertical="center"/>
    </xf>
    <xf numFmtId="168" fontId="39" fillId="0" borderId="1" xfId="4" applyNumberFormat="1" applyFont="1" applyBorder="1" applyAlignment="1">
      <alignment horizontal="center" vertical="center"/>
    </xf>
    <xf numFmtId="165" fontId="12" fillId="4" borderId="13" xfId="4" applyNumberFormat="1" applyFont="1" applyFill="1" applyBorder="1" applyAlignment="1">
      <alignment horizontal="left" vertical="center" wrapText="1"/>
    </xf>
    <xf numFmtId="165" fontId="12" fillId="4" borderId="5" xfId="4" applyNumberFormat="1" applyFont="1" applyFill="1" applyBorder="1" applyAlignment="1">
      <alignment horizontal="left" vertical="center" wrapText="1"/>
    </xf>
    <xf numFmtId="165" fontId="12" fillId="4" borderId="14" xfId="4" applyNumberFormat="1" applyFont="1" applyFill="1" applyBorder="1" applyAlignment="1">
      <alignment horizontal="left" vertical="center" wrapText="1"/>
    </xf>
    <xf numFmtId="0" fontId="12" fillId="0" borderId="15"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5" fillId="0" borderId="0" xfId="2" applyFont="1" applyAlignment="1">
      <alignment horizontal="center" vertical="center" wrapText="1"/>
    </xf>
    <xf numFmtId="0" fontId="20" fillId="0" borderId="5" xfId="2" applyFont="1" applyBorder="1" applyAlignment="1">
      <alignment horizontal="center" vertical="center" wrapText="1"/>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165" fontId="12" fillId="0" borderId="15" xfId="2" applyNumberFormat="1" applyFont="1" applyFill="1" applyBorder="1" applyAlignment="1">
      <alignment horizontal="center" vertical="center" wrapText="1"/>
    </xf>
    <xf numFmtId="165" fontId="12" fillId="0" borderId="7" xfId="2" applyNumberFormat="1" applyFont="1" applyFill="1" applyBorder="1" applyAlignment="1">
      <alignment horizontal="center" vertical="center" wrapText="1"/>
    </xf>
    <xf numFmtId="0" fontId="0" fillId="0" borderId="0" xfId="0" applyAlignment="1">
      <alignment horizontal="left"/>
    </xf>
    <xf numFmtId="0" fontId="20" fillId="0" borderId="0" xfId="4" applyFont="1" applyAlignment="1">
      <alignment horizontal="left"/>
    </xf>
    <xf numFmtId="165" fontId="18" fillId="0" borderId="0" xfId="2" applyNumberFormat="1" applyFont="1" applyAlignment="1">
      <alignment horizontal="left"/>
    </xf>
    <xf numFmtId="165" fontId="33" fillId="0" borderId="3" xfId="4" applyNumberFormat="1" applyFont="1" applyFill="1" applyBorder="1" applyAlignment="1">
      <alignment horizontal="center" vertical="center" wrapText="1"/>
    </xf>
    <xf numFmtId="0" fontId="11" fillId="0" borderId="0" xfId="2" applyFont="1" applyAlignment="1">
      <alignment horizontal="center"/>
    </xf>
    <xf numFmtId="0" fontId="13" fillId="0" borderId="0" xfId="2" applyFont="1" applyAlignment="1">
      <alignment horizontal="center"/>
    </xf>
    <xf numFmtId="164" fontId="12" fillId="0" borderId="6" xfId="2" applyNumberFormat="1" applyFont="1" applyBorder="1" applyAlignment="1">
      <alignment horizontal="center" vertical="center"/>
    </xf>
    <xf numFmtId="164" fontId="12" fillId="0" borderId="7" xfId="2" applyNumberFormat="1" applyFont="1" applyBorder="1" applyAlignment="1">
      <alignment horizontal="center" vertical="center"/>
    </xf>
    <xf numFmtId="165" fontId="21" fillId="0" borderId="8" xfId="2" applyNumberFormat="1" applyFont="1" applyBorder="1" applyAlignment="1">
      <alignment horizontal="center" vertical="center" wrapText="1"/>
    </xf>
    <xf numFmtId="165" fontId="21" fillId="0" borderId="9" xfId="2" applyNumberFormat="1" applyFont="1" applyBorder="1" applyAlignment="1">
      <alignment horizontal="center" vertical="center" wrapText="1"/>
    </xf>
    <xf numFmtId="165" fontId="21" fillId="0" borderId="10" xfId="2" applyNumberFormat="1" applyFont="1" applyBorder="1" applyAlignment="1">
      <alignment horizontal="center" vertical="center" wrapText="1"/>
    </xf>
    <xf numFmtId="165" fontId="21" fillId="0" borderId="11" xfId="2" applyNumberFormat="1" applyFont="1" applyBorder="1" applyAlignment="1">
      <alignment horizontal="center" vertical="center" wrapText="1"/>
    </xf>
    <xf numFmtId="165" fontId="21" fillId="0" borderId="0" xfId="2" applyNumberFormat="1" applyFont="1" applyBorder="1" applyAlignment="1">
      <alignment horizontal="center" vertical="center" wrapText="1"/>
    </xf>
    <xf numFmtId="165" fontId="21" fillId="0" borderId="12" xfId="2" applyNumberFormat="1" applyFont="1" applyBorder="1" applyAlignment="1">
      <alignment horizontal="center" vertical="center" wrapText="1"/>
    </xf>
    <xf numFmtId="165" fontId="21" fillId="0" borderId="13" xfId="2" applyNumberFormat="1" applyFont="1" applyBorder="1" applyAlignment="1">
      <alignment horizontal="center" vertical="center" wrapText="1"/>
    </xf>
    <xf numFmtId="165" fontId="21" fillId="0" borderId="5" xfId="2" applyNumberFormat="1" applyFont="1" applyBorder="1" applyAlignment="1">
      <alignment horizontal="center" vertical="center" wrapText="1"/>
    </xf>
    <xf numFmtId="165" fontId="21" fillId="0" borderId="14" xfId="2" applyNumberFormat="1" applyFont="1" applyBorder="1" applyAlignment="1">
      <alignment horizontal="center" vertical="center" wrapText="1"/>
    </xf>
    <xf numFmtId="165" fontId="12" fillId="0" borderId="3" xfId="2" applyNumberFormat="1" applyFont="1" applyFill="1" applyBorder="1" applyAlignment="1">
      <alignment horizontal="left" vertical="center" wrapText="1"/>
    </xf>
    <xf numFmtId="165" fontId="12" fillId="0" borderId="5" xfId="2" applyNumberFormat="1" applyFont="1" applyFill="1" applyBorder="1" applyAlignment="1">
      <alignment horizontal="left" vertical="center" wrapText="1"/>
    </xf>
    <xf numFmtId="165" fontId="12" fillId="0" borderId="4" xfId="2" applyNumberFormat="1" applyFont="1" applyFill="1" applyBorder="1" applyAlignment="1">
      <alignment horizontal="left" vertical="center" wrapText="1"/>
    </xf>
    <xf numFmtId="0" fontId="16" fillId="0" borderId="0" xfId="2" applyFont="1" applyBorder="1" applyAlignment="1">
      <alignment horizontal="center"/>
    </xf>
    <xf numFmtId="0" fontId="20" fillId="0" borderId="0" xfId="4" applyFont="1" applyAlignment="1">
      <alignment horizontal="center" vertical="center" wrapText="1"/>
    </xf>
    <xf numFmtId="0" fontId="0" fillId="0" borderId="0" xfId="0" applyAlignment="1">
      <alignment horizontal="center" vertical="center" wrapText="1"/>
    </xf>
    <xf numFmtId="0" fontId="15" fillId="0" borderId="0" xfId="4" applyFont="1" applyFill="1" applyAlignment="1">
      <alignment horizontal="center" vertical="center" wrapText="1"/>
    </xf>
    <xf numFmtId="165" fontId="21" fillId="0" borderId="9" xfId="4" applyNumberFormat="1" applyFont="1" applyBorder="1" applyAlignment="1">
      <alignment horizontal="center" vertical="center" wrapText="1"/>
    </xf>
    <xf numFmtId="165" fontId="21" fillId="0" borderId="0" xfId="4" applyNumberFormat="1" applyFont="1" applyBorder="1" applyAlignment="1">
      <alignment horizontal="center" vertical="center" wrapText="1"/>
    </xf>
    <xf numFmtId="165" fontId="21" fillId="0" borderId="5" xfId="4" applyNumberFormat="1" applyFont="1" applyBorder="1" applyAlignment="1">
      <alignment horizontal="center" vertical="center" wrapText="1"/>
    </xf>
    <xf numFmtId="0" fontId="15" fillId="0" borderId="5" xfId="4" applyFont="1" applyFill="1" applyBorder="1" applyAlignment="1">
      <alignment horizontal="center" vertical="center" wrapText="1"/>
    </xf>
    <xf numFmtId="165" fontId="20" fillId="22" borderId="2" xfId="4" applyNumberFormat="1" applyFont="1" applyFill="1" applyBorder="1" applyAlignment="1">
      <alignment horizontal="left" vertical="center" wrapText="1"/>
    </xf>
    <xf numFmtId="165" fontId="20" fillId="22" borderId="3" xfId="4" applyNumberFormat="1" applyFont="1" applyFill="1" applyBorder="1" applyAlignment="1">
      <alignment horizontal="left" vertical="center" wrapText="1"/>
    </xf>
    <xf numFmtId="165" fontId="20" fillId="22" borderId="4" xfId="4" applyNumberFormat="1" applyFont="1" applyFill="1" applyBorder="1" applyAlignment="1">
      <alignment horizontal="left" vertical="center" wrapText="1"/>
    </xf>
  </cellXfs>
  <cellStyles count="100">
    <cellStyle name="20% - 1. jelölőszín 2" xfId="88"/>
    <cellStyle name="20% - 2. jelölőszín 2" xfId="89"/>
    <cellStyle name="20% - 3. jelölőszín 2" xfId="90"/>
    <cellStyle name="20% - 4. jelölőszín 2" xfId="91"/>
    <cellStyle name="20% - 5. jelölőszín 2" xfId="92"/>
    <cellStyle name="20% - 6. jelölőszín 2" xfId="93"/>
    <cellStyle name="40% - 1. jelölőszín 2" xfId="94"/>
    <cellStyle name="40% - 2. jelölőszín 2" xfId="95"/>
    <cellStyle name="40% - 3. jelölőszín 2" xfId="96"/>
    <cellStyle name="40% - 4. jelölőszín 2" xfId="97"/>
    <cellStyle name="40% - 5. jelölőszín 2" xfId="98"/>
    <cellStyle name="40% - 6. jelölőszín 2" xfId="99"/>
    <cellStyle name="Ezres" xfId="1" builtinId="3"/>
    <cellStyle name="Ezres 2" xfId="13"/>
    <cellStyle name="Ezres 2 2" xfId="30"/>
    <cellStyle name="Ezres 2 2 2" xfId="43"/>
    <cellStyle name="Ezres 2 3" xfId="44"/>
    <cellStyle name="Ezres 3" xfId="40"/>
    <cellStyle name="Ezres 3 2" xfId="45"/>
    <cellStyle name="Ezres 4" xfId="46"/>
    <cellStyle name="Ezres 4 2" xfId="47"/>
    <cellStyle name="Ezres 5" xfId="48"/>
    <cellStyle name="Jegyzet 2" xfId="41"/>
    <cellStyle name="Jegyzet 2 2" xfId="49"/>
    <cellStyle name="Normál" xfId="0" builtinId="0"/>
    <cellStyle name="Normál 2" xfId="2"/>
    <cellStyle name="Normál 2 2" xfId="4"/>
    <cellStyle name="Normál 3" xfId="3"/>
    <cellStyle name="Normál 3 2" xfId="6"/>
    <cellStyle name="Normál 4" xfId="5"/>
    <cellStyle name="Normál 4 2" xfId="7"/>
    <cellStyle name="Normál 4 2 2" xfId="8"/>
    <cellStyle name="Normál 4 2 2 2" xfId="10"/>
    <cellStyle name="Normál 4 2 2 2 2" xfId="20"/>
    <cellStyle name="Normál 4 2 2 2 2 2" xfId="37"/>
    <cellStyle name="Normál 4 2 2 2 2 2 2" xfId="50"/>
    <cellStyle name="Normál 4 2 2 2 2 3" xfId="51"/>
    <cellStyle name="Normál 4 2 2 2 3" xfId="27"/>
    <cellStyle name="Normál 4 2 2 2 3 2" xfId="52"/>
    <cellStyle name="Normál 4 2 2 2 4" xfId="53"/>
    <cellStyle name="Normál 4 2 2 3" xfId="12"/>
    <cellStyle name="Normál 4 2 2 3 2" xfId="22"/>
    <cellStyle name="Normál 4 2 2 3 2 2" xfId="39"/>
    <cellStyle name="Normál 4 2 2 3 2 2 2" xfId="54"/>
    <cellStyle name="Normál 4 2 2 3 2 3" xfId="55"/>
    <cellStyle name="Normál 4 2 2 3 3" xfId="29"/>
    <cellStyle name="Normál 4 2 2 3 3 2" xfId="56"/>
    <cellStyle name="Normál 4 2 2 3 4" xfId="57"/>
    <cellStyle name="Normál 4 2 2 4" xfId="18"/>
    <cellStyle name="Normál 4 2 2 4 2" xfId="35"/>
    <cellStyle name="Normál 4 2 2 4 2 2" xfId="58"/>
    <cellStyle name="Normál 4 2 2 4 3" xfId="59"/>
    <cellStyle name="Normál 4 2 2 5" xfId="25"/>
    <cellStyle name="Normál 4 2 2 5 2" xfId="60"/>
    <cellStyle name="Normál 4 2 2 6" xfId="61"/>
    <cellStyle name="Normál 4 2 3" xfId="9"/>
    <cellStyle name="Normál 4 2 3 2" xfId="19"/>
    <cellStyle name="Normál 4 2 3 2 2" xfId="36"/>
    <cellStyle name="Normál 4 2 3 2 2 2" xfId="62"/>
    <cellStyle name="Normál 4 2 3 2 3" xfId="63"/>
    <cellStyle name="Normál 4 2 3 3" xfId="26"/>
    <cellStyle name="Normál 4 2 3 3 2" xfId="64"/>
    <cellStyle name="Normál 4 2 3 4" xfId="65"/>
    <cellStyle name="Normál 4 2 4" xfId="11"/>
    <cellStyle name="Normál 4 2 4 2" xfId="21"/>
    <cellStyle name="Normál 4 2 4 2 2" xfId="38"/>
    <cellStyle name="Normál 4 2 4 2 2 2" xfId="66"/>
    <cellStyle name="Normál 4 2 4 2 3" xfId="67"/>
    <cellStyle name="Normál 4 2 4 3" xfId="28"/>
    <cellStyle name="Normál 4 2 4 3 2" xfId="68"/>
    <cellStyle name="Normál 4 2 4 4" xfId="69"/>
    <cellStyle name="Normál 4 2 5" xfId="15"/>
    <cellStyle name="Normál 4 2 5 2" xfId="32"/>
    <cellStyle name="Normál 4 2 5 2 2" xfId="70"/>
    <cellStyle name="Normál 4 2 5 3" xfId="71"/>
    <cellStyle name="Normál 4 2 6" xfId="17"/>
    <cellStyle name="Normál 4 2 6 2" xfId="34"/>
    <cellStyle name="Normál 4 2 6 2 2" xfId="72"/>
    <cellStyle name="Normál 4 2 6 3" xfId="73"/>
    <cellStyle name="Normál 4 2 7" xfId="24"/>
    <cellStyle name="Normál 4 2 7 2" xfId="74"/>
    <cellStyle name="Normál 4 2 8" xfId="75"/>
    <cellStyle name="Normál 5" xfId="42"/>
    <cellStyle name="Normál 5 2" xfId="76"/>
    <cellStyle name="Normál 6" xfId="77"/>
    <cellStyle name="Normál 6 2" xfId="78"/>
    <cellStyle name="Normál 7" xfId="79"/>
    <cellStyle name="Pénznem 2" xfId="16"/>
    <cellStyle name="Pénznem 2 2" xfId="33"/>
    <cellStyle name="Pénznem 2 2 2" xfId="80"/>
    <cellStyle name="Pénznem 2 3" xfId="81"/>
    <cellStyle name="Pénznem 3" xfId="23"/>
    <cellStyle name="Pénznem 4" xfId="82"/>
    <cellStyle name="Pénznem 4 2" xfId="83"/>
    <cellStyle name="Százalék 2" xfId="14"/>
    <cellStyle name="Százalék 2 2" xfId="31"/>
    <cellStyle name="Százalék 2 2 2" xfId="84"/>
    <cellStyle name="Százalék 2 3" xfId="85"/>
    <cellStyle name="Százalék 3" xfId="86"/>
    <cellStyle name="Százalék 3 2"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0</xdr:colOff>
      <xdr:row>33</xdr:row>
      <xdr:rowOff>78441</xdr:rowOff>
    </xdr:from>
    <xdr:ext cx="184731" cy="264560"/>
    <xdr:sp macro="" textlink="">
      <xdr:nvSpPr>
        <xdr:cNvPr id="3" name="Szövegdoboz 2"/>
        <xdr:cNvSpPr txBox="1"/>
      </xdr:nvSpPr>
      <xdr:spPr>
        <a:xfrm>
          <a:off x="11273118" y="600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2028265</xdr:colOff>
      <xdr:row>100</xdr:row>
      <xdr:rowOff>0</xdr:rowOff>
    </xdr:from>
    <xdr:ext cx="184731" cy="264560"/>
    <xdr:sp macro="" textlink="">
      <xdr:nvSpPr>
        <xdr:cNvPr id="2" name="Szövegdoboz 1"/>
        <xdr:cNvSpPr txBox="1"/>
      </xdr:nvSpPr>
      <xdr:spPr>
        <a:xfrm>
          <a:off x="4485715" y="455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u-H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233;p&#233;szeti%20k&#246;lts&#233;gvet&#233;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ítő"/>
      <sheetName val="Fűtés"/>
      <sheetName val="Gázellátás"/>
      <sheetName val="Automatika, elektromosság"/>
      <sheetName val="Víz-csatorna"/>
    </sheetNames>
    <sheetDataSet>
      <sheetData sheetId="0">
        <row r="9">
          <cell r="G9" t="str">
            <v>2011 Budakalász, Budai út 10.</v>
          </cell>
        </row>
      </sheetData>
      <sheetData sheetId="1"/>
      <sheetData sheetId="2"/>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4"/>
  <sheetViews>
    <sheetView view="pageBreakPreview" topLeftCell="A31" zoomScale="70" zoomScaleNormal="100" zoomScaleSheetLayoutView="70" workbookViewId="0">
      <selection activeCell="G52" sqref="G52"/>
    </sheetView>
  </sheetViews>
  <sheetFormatPr defaultRowHeight="12.75" x14ac:dyDescent="0.2"/>
  <cols>
    <col min="2" max="2" width="6.5703125" customWidth="1"/>
    <col min="3" max="3" width="5.42578125" customWidth="1"/>
    <col min="4" max="4" width="37.28515625" customWidth="1"/>
    <col min="5" max="5" width="9.42578125" customWidth="1"/>
    <col min="6" max="6" width="19.5703125" customWidth="1"/>
    <col min="7" max="7" width="19.140625" bestFit="1" customWidth="1"/>
    <col min="8" max="8" width="21.42578125" bestFit="1" customWidth="1"/>
    <col min="9" max="9" width="5.5703125" customWidth="1"/>
    <col min="10" max="10" width="16.140625" customWidth="1"/>
    <col min="12" max="12" width="16" bestFit="1" customWidth="1"/>
  </cols>
  <sheetData>
    <row r="1" spans="1:11" ht="7.5" customHeight="1" x14ac:dyDescent="0.2"/>
    <row r="2" spans="1:11" ht="38.25" customHeight="1" x14ac:dyDescent="0.3">
      <c r="A2" s="288" t="s">
        <v>201</v>
      </c>
      <c r="B2" s="288"/>
      <c r="C2" s="288"/>
      <c r="D2" s="288"/>
      <c r="E2" s="288"/>
      <c r="F2" s="288"/>
      <c r="G2" s="288"/>
      <c r="H2" s="288"/>
      <c r="I2" s="288"/>
      <c r="J2" s="288"/>
    </row>
    <row r="3" spans="1:11" ht="18" x14ac:dyDescent="0.25">
      <c r="A3" s="295" t="s">
        <v>199</v>
      </c>
      <c r="B3" s="295"/>
      <c r="C3" s="295"/>
      <c r="D3" s="295"/>
      <c r="E3" s="295"/>
      <c r="F3" s="295"/>
      <c r="G3" s="295"/>
      <c r="H3" s="295"/>
      <c r="I3" s="295"/>
      <c r="J3" s="295"/>
    </row>
    <row r="4" spans="1:11" ht="18" x14ac:dyDescent="0.25">
      <c r="A4" s="227"/>
      <c r="B4" s="227"/>
      <c r="C4" s="227"/>
      <c r="D4" s="227"/>
      <c r="E4" s="227"/>
      <c r="F4" s="227"/>
      <c r="G4" s="227"/>
      <c r="H4" s="227"/>
      <c r="I4" s="227"/>
      <c r="J4" s="227"/>
    </row>
    <row r="5" spans="1:11" ht="33" customHeight="1" x14ac:dyDescent="0.35">
      <c r="A5" s="289" t="s">
        <v>13</v>
      </c>
      <c r="B5" s="289"/>
      <c r="C5" s="289"/>
      <c r="D5" s="289"/>
      <c r="E5" s="289"/>
      <c r="F5" s="289"/>
      <c r="G5" s="289"/>
      <c r="H5" s="289"/>
      <c r="I5" s="289"/>
      <c r="J5" s="289"/>
    </row>
    <row r="6" spans="1:11" ht="33" customHeight="1" x14ac:dyDescent="0.35">
      <c r="A6" s="296"/>
      <c r="B6" s="296"/>
      <c r="C6" s="296"/>
      <c r="D6" s="296"/>
      <c r="E6" s="296"/>
      <c r="F6" s="296"/>
      <c r="G6" s="296"/>
      <c r="H6" s="296"/>
      <c r="I6" s="296"/>
      <c r="J6" s="296"/>
    </row>
    <row r="7" spans="1:11" ht="33" customHeight="1" x14ac:dyDescent="0.35">
      <c r="A7" s="71"/>
      <c r="B7" s="71"/>
      <c r="C7" s="71"/>
      <c r="D7" s="71"/>
      <c r="E7" s="71"/>
      <c r="F7" s="71"/>
      <c r="G7" s="71"/>
      <c r="H7" s="71"/>
      <c r="I7" s="71"/>
      <c r="J7" s="71"/>
    </row>
    <row r="8" spans="1:11" ht="33" customHeight="1" x14ac:dyDescent="0.35">
      <c r="A8" s="71"/>
      <c r="B8" s="71"/>
      <c r="C8" s="71"/>
      <c r="D8" s="71"/>
      <c r="E8" s="71"/>
      <c r="F8" s="71"/>
      <c r="G8" s="71"/>
      <c r="H8" s="71"/>
      <c r="I8" s="71"/>
      <c r="J8" s="71"/>
    </row>
    <row r="9" spans="1:11" ht="33" customHeight="1" x14ac:dyDescent="0.35">
      <c r="A9" s="71"/>
      <c r="B9" s="71"/>
      <c r="C9" s="71"/>
      <c r="D9" s="71"/>
      <c r="E9" s="71"/>
      <c r="F9" s="71"/>
      <c r="G9" s="71"/>
      <c r="H9" s="71"/>
      <c r="I9" s="71"/>
      <c r="J9" s="71"/>
    </row>
    <row r="10" spans="1:11" ht="33" customHeight="1" x14ac:dyDescent="0.35">
      <c r="A10" s="187"/>
      <c r="B10" s="187"/>
      <c r="C10" s="187"/>
      <c r="D10" s="187"/>
      <c r="E10" s="187"/>
      <c r="F10" s="187"/>
      <c r="G10" s="187"/>
      <c r="H10" s="187"/>
      <c r="I10" s="187"/>
      <c r="J10" s="187"/>
    </row>
    <row r="11" spans="1:11" ht="33" customHeight="1" x14ac:dyDescent="0.35">
      <c r="A11" s="71"/>
      <c r="B11" s="71"/>
      <c r="C11" s="71"/>
      <c r="D11" s="71"/>
      <c r="E11" s="71"/>
      <c r="F11" s="71"/>
      <c r="G11" s="71"/>
      <c r="H11" s="71"/>
      <c r="I11" s="71"/>
      <c r="J11" s="71"/>
    </row>
    <row r="12" spans="1:11" ht="23.25" x14ac:dyDescent="0.35">
      <c r="A12" s="291"/>
      <c r="B12" s="291"/>
      <c r="C12" s="291"/>
      <c r="D12" s="291"/>
      <c r="E12" s="46"/>
      <c r="F12" s="46"/>
      <c r="G12" s="22"/>
      <c r="H12" s="22"/>
      <c r="I12" s="22"/>
      <c r="J12" s="22"/>
    </row>
    <row r="13" spans="1:11" ht="23.25" customHeight="1" x14ac:dyDescent="0.35">
      <c r="A13" s="292"/>
      <c r="B13" s="292"/>
      <c r="C13" s="292"/>
      <c r="D13" s="292"/>
      <c r="E13" s="46"/>
      <c r="F13" s="46"/>
      <c r="G13" s="297"/>
      <c r="H13" s="297"/>
      <c r="I13" s="297"/>
      <c r="J13" s="297"/>
    </row>
    <row r="14" spans="1:11" ht="23.25" customHeight="1" x14ac:dyDescent="0.35">
      <c r="A14" s="293"/>
      <c r="B14" s="293"/>
      <c r="C14" s="293"/>
      <c r="D14" s="293"/>
      <c r="E14" s="46"/>
      <c r="F14" s="46"/>
      <c r="G14" s="226"/>
      <c r="H14" s="108"/>
      <c r="I14" s="108"/>
      <c r="J14" s="108"/>
    </row>
    <row r="15" spans="1:11" ht="23.25" x14ac:dyDescent="0.35">
      <c r="A15" s="293"/>
      <c r="B15" s="293"/>
      <c r="C15" s="293"/>
      <c r="D15" s="293"/>
      <c r="E15" s="46"/>
      <c r="F15" s="46"/>
      <c r="G15" s="294"/>
      <c r="H15" s="294"/>
      <c r="I15" s="108"/>
      <c r="J15" s="108"/>
      <c r="K15" s="3"/>
    </row>
    <row r="16" spans="1:11" ht="23.25" x14ac:dyDescent="0.35">
      <c r="A16" s="196"/>
      <c r="B16" s="196"/>
      <c r="C16" s="196"/>
      <c r="D16" s="196"/>
      <c r="E16" s="46"/>
      <c r="F16" s="46"/>
      <c r="G16" s="294"/>
      <c r="H16" s="294"/>
      <c r="I16" s="194"/>
      <c r="J16" s="194"/>
    </row>
    <row r="17" spans="1:10" ht="22.5" customHeight="1" x14ac:dyDescent="0.35">
      <c r="A17" s="293"/>
      <c r="B17" s="293"/>
      <c r="C17" s="293"/>
      <c r="D17" s="293"/>
      <c r="E17" s="46"/>
      <c r="F17" s="46"/>
      <c r="G17" s="46"/>
      <c r="H17" s="46"/>
      <c r="I17" s="46"/>
      <c r="J17" s="46"/>
    </row>
    <row r="18" spans="1:10" ht="15" x14ac:dyDescent="0.2">
      <c r="D18" s="290"/>
      <c r="E18" s="290"/>
      <c r="F18" s="290"/>
    </row>
    <row r="19" spans="1:10" ht="15" x14ac:dyDescent="0.2">
      <c r="A19" s="309" t="s">
        <v>58</v>
      </c>
      <c r="B19" s="309"/>
      <c r="C19" s="309"/>
      <c r="D19" s="309"/>
      <c r="E19" s="309"/>
      <c r="F19" s="309"/>
      <c r="G19" s="309"/>
      <c r="H19" s="309"/>
      <c r="I19" s="309"/>
      <c r="J19" s="309"/>
    </row>
    <row r="20" spans="1:10" ht="15" customHeight="1" x14ac:dyDescent="0.2">
      <c r="A20" s="310">
        <f>G13</f>
        <v>0</v>
      </c>
      <c r="B20" s="309"/>
      <c r="C20" s="309"/>
      <c r="D20" s="309"/>
      <c r="E20" s="309"/>
      <c r="F20" s="309"/>
      <c r="G20" s="309"/>
      <c r="H20" s="309"/>
      <c r="I20" s="309"/>
      <c r="J20" s="309"/>
    </row>
    <row r="21" spans="1:10" ht="15" customHeight="1" x14ac:dyDescent="0.2">
      <c r="A21" s="308" t="s">
        <v>59</v>
      </c>
      <c r="B21" s="308"/>
      <c r="C21" s="308"/>
      <c r="D21" s="308"/>
      <c r="E21" s="308"/>
      <c r="F21" s="225" t="s">
        <v>200</v>
      </c>
      <c r="G21" s="307" t="s">
        <v>60</v>
      </c>
      <c r="H21" s="307"/>
      <c r="I21" s="307"/>
      <c r="J21" s="307"/>
    </row>
    <row r="22" spans="1:10" ht="15" customHeight="1" x14ac:dyDescent="0.2">
      <c r="B22" s="109"/>
      <c r="C22" s="109"/>
      <c r="D22" s="109"/>
      <c r="E22" s="109"/>
      <c r="F22" s="109"/>
      <c r="G22" s="109"/>
      <c r="H22" s="109"/>
      <c r="I22" s="109"/>
      <c r="J22" s="109"/>
    </row>
    <row r="23" spans="1:10" ht="15.75" x14ac:dyDescent="0.25">
      <c r="B23" s="11"/>
      <c r="C23" s="12"/>
      <c r="I23" s="6"/>
      <c r="J23" s="13"/>
    </row>
    <row r="24" spans="1:10" ht="137.25" customHeight="1" x14ac:dyDescent="0.2">
      <c r="B24" s="306" t="s">
        <v>140</v>
      </c>
      <c r="C24" s="306"/>
      <c r="D24" s="306"/>
      <c r="E24" s="306"/>
      <c r="F24" s="306"/>
      <c r="G24" s="306"/>
      <c r="H24" s="306"/>
      <c r="I24" s="306"/>
      <c r="J24" s="306"/>
    </row>
    <row r="25" spans="1:10" ht="15.75" x14ac:dyDescent="0.25">
      <c r="B25" s="11"/>
      <c r="C25" s="12"/>
      <c r="I25" s="6"/>
      <c r="J25" s="13"/>
    </row>
    <row r="26" spans="1:10" ht="15.75" x14ac:dyDescent="0.25">
      <c r="B26" s="11"/>
      <c r="C26" s="12"/>
      <c r="I26" s="6"/>
      <c r="J26" s="13"/>
    </row>
    <row r="27" spans="1:10" ht="15.75" x14ac:dyDescent="0.25">
      <c r="B27" s="11"/>
      <c r="C27" s="12"/>
      <c r="I27" s="6"/>
      <c r="J27" s="13"/>
    </row>
    <row r="28" spans="1:10" ht="15.75" x14ac:dyDescent="0.25">
      <c r="B28" s="11"/>
      <c r="C28" s="12"/>
      <c r="I28" s="6"/>
      <c r="J28" s="13"/>
    </row>
    <row r="29" spans="1:10" ht="15.75" x14ac:dyDescent="0.25">
      <c r="B29" s="11"/>
      <c r="C29" s="12"/>
      <c r="I29" s="6"/>
      <c r="J29" s="13"/>
    </row>
    <row r="30" spans="1:10" ht="15.75" x14ac:dyDescent="0.25">
      <c r="B30" s="11"/>
      <c r="C30" s="12"/>
      <c r="I30" s="6"/>
      <c r="J30" s="13"/>
    </row>
    <row r="31" spans="1:10" ht="15.75" customHeight="1" x14ac:dyDescent="0.25">
      <c r="B31" s="11"/>
      <c r="C31" s="12"/>
      <c r="I31" s="6"/>
      <c r="J31" s="13"/>
    </row>
    <row r="32" spans="1:10" ht="18" customHeight="1" x14ac:dyDescent="0.2">
      <c r="I32" s="14"/>
      <c r="J32" s="14"/>
    </row>
    <row r="33" spans="2:12" ht="15.75" customHeight="1" x14ac:dyDescent="0.25">
      <c r="B33" s="11"/>
      <c r="C33" s="12"/>
      <c r="I33" s="6"/>
      <c r="J33" s="13"/>
    </row>
    <row r="34" spans="2:12" ht="15.75" customHeight="1" x14ac:dyDescent="0.25">
      <c r="B34" s="11"/>
      <c r="C34" s="12"/>
      <c r="D34" s="15" t="s">
        <v>0</v>
      </c>
      <c r="E34" s="301" t="s">
        <v>101</v>
      </c>
      <c r="F34" s="301"/>
      <c r="G34" s="16" t="s">
        <v>14</v>
      </c>
      <c r="H34" s="16" t="s">
        <v>15</v>
      </c>
      <c r="I34" s="6"/>
      <c r="J34" s="13"/>
    </row>
    <row r="35" spans="2:12" ht="15.75" customHeight="1" x14ac:dyDescent="0.25">
      <c r="B35" s="11"/>
      <c r="C35" s="12"/>
      <c r="D35" s="17" t="s">
        <v>16</v>
      </c>
      <c r="E35" s="299" t="s">
        <v>21</v>
      </c>
      <c r="F35" s="299"/>
      <c r="G35" s="70">
        <f>Hőszigetelés!J104</f>
        <v>0</v>
      </c>
      <c r="H35" s="70">
        <f>Hőszigetelés!J106</f>
        <v>0</v>
      </c>
      <c r="I35" s="6"/>
      <c r="J35" s="13"/>
    </row>
    <row r="36" spans="2:12" ht="15.75" customHeight="1" x14ac:dyDescent="0.25">
      <c r="B36" s="11"/>
      <c r="C36" s="12"/>
      <c r="D36" s="17" t="s">
        <v>17</v>
      </c>
      <c r="E36" s="299" t="s">
        <v>22</v>
      </c>
      <c r="F36" s="299"/>
      <c r="G36" s="70">
        <f>Nyílászárók!N54</f>
        <v>0</v>
      </c>
      <c r="H36" s="84">
        <f t="shared" ref="H36:H42" si="0">G36*1.27</f>
        <v>0</v>
      </c>
      <c r="I36" s="6"/>
      <c r="J36" s="13"/>
    </row>
    <row r="37" spans="2:12" ht="15.75" customHeight="1" x14ac:dyDescent="0.25">
      <c r="B37" s="11"/>
      <c r="C37" s="12"/>
      <c r="D37" s="81" t="s">
        <v>18</v>
      </c>
      <c r="E37" s="299" t="s">
        <v>156</v>
      </c>
      <c r="F37" s="299"/>
      <c r="G37" s="84">
        <f>'Tetőhéjazat csere'!I31</f>
        <v>0</v>
      </c>
      <c r="H37" s="84">
        <f t="shared" si="0"/>
        <v>0</v>
      </c>
      <c r="I37" s="6"/>
      <c r="J37" s="13"/>
      <c r="L37" s="85"/>
    </row>
    <row r="38" spans="2:12" ht="15.75" customHeight="1" x14ac:dyDescent="0.25">
      <c r="B38" s="11"/>
      <c r="C38" s="12"/>
      <c r="D38" s="81" t="s">
        <v>19</v>
      </c>
      <c r="E38" s="299" t="s">
        <v>180</v>
      </c>
      <c r="F38" s="299"/>
      <c r="G38" s="84">
        <f>'egyéb építés'!I24</f>
        <v>0</v>
      </c>
      <c r="H38" s="84">
        <f t="shared" si="0"/>
        <v>0</v>
      </c>
      <c r="I38" s="6"/>
      <c r="J38" s="13"/>
      <c r="L38" s="85"/>
    </row>
    <row r="39" spans="2:12" ht="15.75" customHeight="1" x14ac:dyDescent="0.25">
      <c r="B39" s="11"/>
      <c r="C39" s="12"/>
      <c r="D39" s="81" t="s">
        <v>20</v>
      </c>
      <c r="E39" s="304" t="s">
        <v>205</v>
      </c>
      <c r="F39" s="305"/>
      <c r="G39" s="84">
        <f>+napelem!I24</f>
        <v>0</v>
      </c>
      <c r="H39" s="84">
        <f t="shared" si="0"/>
        <v>0</v>
      </c>
      <c r="I39" s="6"/>
      <c r="J39" s="13"/>
      <c r="L39" s="85"/>
    </row>
    <row r="40" spans="2:12" ht="15.75" customHeight="1" x14ac:dyDescent="0.25">
      <c r="B40" s="11"/>
      <c r="C40" s="12"/>
      <c r="D40" s="81" t="s">
        <v>44</v>
      </c>
      <c r="E40" s="228" t="s">
        <v>269</v>
      </c>
      <c r="F40" s="276"/>
      <c r="G40" s="84" t="e">
        <f>+#REF!</f>
        <v>#REF!</v>
      </c>
      <c r="H40" s="84" t="e">
        <f t="shared" si="0"/>
        <v>#REF!</v>
      </c>
      <c r="I40" s="6"/>
      <c r="J40" s="13"/>
      <c r="L40" s="85"/>
    </row>
    <row r="41" spans="2:12" ht="15.75" customHeight="1" x14ac:dyDescent="0.25">
      <c r="B41" s="11"/>
      <c r="C41" s="12"/>
      <c r="D41" s="81" t="s">
        <v>45</v>
      </c>
      <c r="E41" s="228" t="s">
        <v>270</v>
      </c>
      <c r="F41" s="276"/>
      <c r="G41" s="84" t="e">
        <f>+#REF!</f>
        <v>#REF!</v>
      </c>
      <c r="H41" s="84" t="e">
        <f>+#REF!</f>
        <v>#REF!</v>
      </c>
      <c r="I41" s="6"/>
      <c r="J41" s="13"/>
      <c r="L41" s="85"/>
    </row>
    <row r="42" spans="2:12" ht="15.75" customHeight="1" x14ac:dyDescent="0.25">
      <c r="B42" s="11"/>
      <c r="C42" s="12"/>
      <c r="D42" s="81" t="s">
        <v>46</v>
      </c>
      <c r="E42" s="278" t="s">
        <v>271</v>
      </c>
      <c r="F42" s="277"/>
      <c r="G42" s="84" t="e">
        <f>+#REF!</f>
        <v>#REF!</v>
      </c>
      <c r="H42" s="84" t="e">
        <f t="shared" si="0"/>
        <v>#REF!</v>
      </c>
      <c r="I42" s="6"/>
      <c r="J42" s="13"/>
      <c r="L42" s="85"/>
    </row>
    <row r="43" spans="2:12" ht="15.75" customHeight="1" x14ac:dyDescent="0.25">
      <c r="B43" s="11"/>
      <c r="C43" s="12"/>
      <c r="D43" s="81"/>
      <c r="E43" s="300" t="s">
        <v>43</v>
      </c>
      <c r="F43" s="300"/>
      <c r="G43" s="151" t="e">
        <f>SUM(G35:G42)</f>
        <v>#REF!</v>
      </c>
      <c r="H43" s="151" t="e">
        <f>SUM(H35:H42)</f>
        <v>#REF!</v>
      </c>
      <c r="I43" s="6"/>
      <c r="J43" s="13"/>
    </row>
    <row r="44" spans="2:12" ht="15.75" customHeight="1" x14ac:dyDescent="0.25">
      <c r="B44" s="11"/>
      <c r="C44" s="12"/>
      <c r="D44" s="18"/>
      <c r="E44" s="57"/>
      <c r="F44" s="57"/>
      <c r="G44" s="49"/>
      <c r="H44" s="49"/>
      <c r="I44" s="6"/>
      <c r="J44" s="13"/>
    </row>
    <row r="45" spans="2:12" ht="15.75" customHeight="1" x14ac:dyDescent="0.25">
      <c r="B45" s="11"/>
      <c r="C45" s="12"/>
      <c r="D45" s="18"/>
      <c r="E45" s="18"/>
      <c r="F45" s="18"/>
      <c r="G45" s="5"/>
      <c r="H45" s="5"/>
      <c r="I45" s="6"/>
      <c r="J45" s="13"/>
    </row>
    <row r="46" spans="2:12" ht="15.75" customHeight="1" x14ac:dyDescent="0.25">
      <c r="B46" s="11"/>
      <c r="C46" s="12"/>
      <c r="D46" s="18"/>
      <c r="E46" s="18"/>
      <c r="F46" s="18"/>
      <c r="G46" s="5"/>
      <c r="H46" s="5"/>
      <c r="I46" s="6"/>
      <c r="J46" s="13"/>
    </row>
    <row r="47" spans="2:12" ht="15.75" customHeight="1" x14ac:dyDescent="0.25">
      <c r="B47" s="11"/>
      <c r="C47" s="12"/>
      <c r="D47" s="12"/>
      <c r="E47" s="18"/>
      <c r="F47" s="18"/>
      <c r="G47" s="5"/>
      <c r="H47" s="5"/>
      <c r="I47" s="6"/>
      <c r="J47" s="13"/>
    </row>
    <row r="48" spans="2:12" ht="15.75" customHeight="1" x14ac:dyDescent="0.25">
      <c r="B48" s="11"/>
      <c r="C48" s="12"/>
      <c r="D48" s="12"/>
      <c r="E48" s="18"/>
      <c r="F48" s="18"/>
      <c r="G48" s="5"/>
      <c r="H48" s="5"/>
      <c r="I48" s="6"/>
      <c r="J48" s="13"/>
    </row>
    <row r="49" spans="1:10" ht="15.75" customHeight="1" x14ac:dyDescent="0.25">
      <c r="B49" s="11"/>
      <c r="C49" s="12"/>
      <c r="D49" s="12"/>
      <c r="E49" s="18"/>
      <c r="F49" s="18"/>
      <c r="G49" s="5"/>
      <c r="H49" s="5"/>
      <c r="I49" s="6"/>
      <c r="J49" s="13"/>
    </row>
    <row r="50" spans="1:10" ht="15.75" customHeight="1" x14ac:dyDescent="0.25">
      <c r="B50" s="11"/>
      <c r="C50" s="12"/>
      <c r="D50" s="12"/>
      <c r="E50" s="18"/>
      <c r="F50" s="18"/>
      <c r="G50" s="5"/>
      <c r="H50" s="5"/>
      <c r="I50" s="6"/>
      <c r="J50" s="13"/>
    </row>
    <row r="51" spans="1:10" ht="15.75" customHeight="1" x14ac:dyDescent="0.25">
      <c r="B51" s="11"/>
      <c r="C51" s="12"/>
      <c r="D51" s="12"/>
      <c r="E51" s="18"/>
      <c r="F51" s="18"/>
      <c r="G51" s="5"/>
      <c r="H51" s="5"/>
      <c r="I51" s="6"/>
      <c r="J51" s="13"/>
    </row>
    <row r="52" spans="1:10" ht="15.75" customHeight="1" x14ac:dyDescent="0.25">
      <c r="B52" s="11"/>
      <c r="C52" s="12"/>
      <c r="D52" s="12"/>
      <c r="E52" s="18"/>
      <c r="F52" s="18"/>
      <c r="G52" s="5"/>
      <c r="H52" s="5"/>
      <c r="I52" s="6"/>
      <c r="J52" s="13"/>
    </row>
    <row r="53" spans="1:10" ht="15.75" customHeight="1" x14ac:dyDescent="0.25">
      <c r="B53" s="11"/>
      <c r="C53" s="12"/>
      <c r="D53" s="12"/>
      <c r="E53" s="18"/>
      <c r="F53" s="18"/>
      <c r="G53" s="5"/>
      <c r="H53" s="5"/>
      <c r="I53" s="6"/>
      <c r="J53" s="13"/>
    </row>
    <row r="54" spans="1:10" ht="15.75" customHeight="1" x14ac:dyDescent="0.25">
      <c r="B54" s="11"/>
      <c r="C54" s="12"/>
      <c r="D54" s="58"/>
      <c r="E54" s="18"/>
      <c r="F54" s="18"/>
      <c r="G54" s="5"/>
      <c r="H54" s="42"/>
      <c r="I54" s="6"/>
      <c r="J54" s="13"/>
    </row>
    <row r="55" spans="1:10" ht="15.75" x14ac:dyDescent="0.25">
      <c r="B55" s="11"/>
      <c r="C55" s="12"/>
      <c r="D55" s="7"/>
      <c r="E55" s="12"/>
      <c r="F55" s="4"/>
      <c r="G55" s="44"/>
      <c r="H55" s="5"/>
      <c r="I55" s="6"/>
      <c r="J55" s="13"/>
    </row>
    <row r="56" spans="1:10" ht="15" x14ac:dyDescent="0.2">
      <c r="B56" s="58"/>
      <c r="C56" s="104" t="s">
        <v>57</v>
      </c>
      <c r="D56" s="103">
        <f>A6</f>
        <v>0</v>
      </c>
      <c r="E56" s="58"/>
      <c r="F56" s="58"/>
      <c r="G56" s="58"/>
      <c r="J56" s="19"/>
    </row>
    <row r="57" spans="1:10" ht="15" x14ac:dyDescent="0.2">
      <c r="A57" s="7"/>
      <c r="B57" s="7"/>
      <c r="C57" s="7"/>
      <c r="D57" s="20"/>
      <c r="E57" s="7"/>
      <c r="F57" s="7"/>
      <c r="G57" s="45"/>
      <c r="H57" s="43"/>
      <c r="J57" s="19"/>
    </row>
    <row r="58" spans="1:10" ht="15" x14ac:dyDescent="0.2">
      <c r="A58" s="7"/>
      <c r="B58" s="7"/>
      <c r="C58" s="7"/>
      <c r="D58" s="2"/>
      <c r="E58" s="48"/>
      <c r="F58" s="48"/>
      <c r="G58" s="197"/>
      <c r="H58" s="302"/>
      <c r="I58" s="302"/>
    </row>
    <row r="59" spans="1:10" ht="15.75" x14ac:dyDescent="0.25">
      <c r="A59" s="7"/>
      <c r="B59" s="7"/>
      <c r="C59" s="7"/>
      <c r="D59" s="8"/>
      <c r="E59" s="21"/>
      <c r="F59" s="20"/>
      <c r="G59" s="303"/>
      <c r="H59" s="303"/>
      <c r="I59" s="303"/>
    </row>
    <row r="60" spans="1:10" ht="18" customHeight="1" x14ac:dyDescent="0.2">
      <c r="D60" s="8"/>
      <c r="E60" s="10"/>
      <c r="F60" s="2"/>
      <c r="H60" s="298"/>
      <c r="I60" s="298"/>
    </row>
    <row r="61" spans="1:10" ht="15" x14ac:dyDescent="0.2">
      <c r="D61" s="8"/>
      <c r="H61" s="2"/>
      <c r="J61" s="2"/>
    </row>
    <row r="62" spans="1:10" ht="15" x14ac:dyDescent="0.2">
      <c r="D62" s="8"/>
      <c r="J62" s="9"/>
    </row>
    <row r="63" spans="1:10" x14ac:dyDescent="0.2">
      <c r="J63" s="9"/>
    </row>
    <row r="64" spans="1:10" x14ac:dyDescent="0.2">
      <c r="J64" s="9"/>
    </row>
  </sheetData>
  <mergeCells count="28">
    <mergeCell ref="B24:J24"/>
    <mergeCell ref="G21:J21"/>
    <mergeCell ref="A21:E21"/>
    <mergeCell ref="A19:J19"/>
    <mergeCell ref="A20:J20"/>
    <mergeCell ref="H60:I60"/>
    <mergeCell ref="E37:F37"/>
    <mergeCell ref="E36:F36"/>
    <mergeCell ref="E43:F43"/>
    <mergeCell ref="E34:F34"/>
    <mergeCell ref="E35:F35"/>
    <mergeCell ref="H58:I58"/>
    <mergeCell ref="G59:I59"/>
    <mergeCell ref="E38:F38"/>
    <mergeCell ref="E39:F39"/>
    <mergeCell ref="A2:J2"/>
    <mergeCell ref="A5:J5"/>
    <mergeCell ref="D18:F18"/>
    <mergeCell ref="A12:D12"/>
    <mergeCell ref="A13:D13"/>
    <mergeCell ref="A14:D14"/>
    <mergeCell ref="A15:D15"/>
    <mergeCell ref="G16:H16"/>
    <mergeCell ref="A3:J3"/>
    <mergeCell ref="A6:J6"/>
    <mergeCell ref="A17:D17"/>
    <mergeCell ref="G15:H15"/>
    <mergeCell ref="G13:J13"/>
  </mergeCells>
  <printOptions horizontalCentered="1"/>
  <pageMargins left="0.70866141732283472" right="0.70866141732283472" top="0.74803149606299213" bottom="0.74803149606299213" header="0.31496062992125984" footer="0.31496062992125984"/>
  <pageSetup paperSize="8" scale="89" orientation="portrait" r:id="rId1"/>
  <headerFooter>
    <oddHeader xml:space="preserve">&amp;C&amp;D&amp;P
</oddHeader>
    <oddFooter>&amp;P. oldal</oddFooter>
  </headerFooter>
  <rowBreaks count="1" manualBreakCount="1">
    <brk id="60"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8"/>
  <sheetViews>
    <sheetView view="pageBreakPreview" topLeftCell="A7" zoomScale="115" zoomScaleNormal="100" zoomScaleSheetLayoutView="115" workbookViewId="0">
      <selection activeCell="A4" sqref="A4:I4"/>
    </sheetView>
  </sheetViews>
  <sheetFormatPr defaultRowHeight="12.75" x14ac:dyDescent="0.2"/>
  <cols>
    <col min="1" max="1" width="7.28515625" style="88" customWidth="1"/>
    <col min="2" max="2" width="47.140625" style="86" customWidth="1"/>
    <col min="3" max="3" width="11.7109375" style="86" customWidth="1"/>
    <col min="4" max="4" width="4.85546875" style="86" bestFit="1" customWidth="1"/>
    <col min="5" max="5" width="12.42578125" style="86" bestFit="1" customWidth="1"/>
    <col min="6" max="6" width="11.42578125" style="86" bestFit="1" customWidth="1"/>
    <col min="7" max="8" width="20" style="86" bestFit="1" customWidth="1"/>
    <col min="9" max="9" width="21.42578125" style="86" bestFit="1" customWidth="1"/>
    <col min="10" max="100" width="9.140625" style="86"/>
    <col min="101" max="101" width="5.140625" style="86" bestFit="1" customWidth="1"/>
    <col min="102" max="102" width="44" style="86" customWidth="1"/>
    <col min="103" max="103" width="10.7109375" style="86" bestFit="1" customWidth="1"/>
    <col min="104" max="104" width="4.85546875" style="86" bestFit="1" customWidth="1"/>
    <col min="105" max="105" width="12.42578125" style="86" bestFit="1" customWidth="1"/>
    <col min="106" max="106" width="11" style="86" bestFit="1" customWidth="1"/>
    <col min="107" max="107" width="15.42578125" style="86" bestFit="1" customWidth="1"/>
    <col min="108" max="108" width="14.140625" style="86" bestFit="1" customWidth="1"/>
    <col min="109" max="109" width="15.5703125" style="86" bestFit="1" customWidth="1"/>
    <col min="110" max="110" width="12.42578125" style="86" bestFit="1" customWidth="1"/>
    <col min="111" max="111" width="13.140625" style="86" bestFit="1" customWidth="1"/>
    <col min="112" max="112" width="12.42578125" style="86" bestFit="1" customWidth="1"/>
    <col min="113" max="356" width="9.140625" style="86"/>
    <col min="357" max="357" width="5.140625" style="86" bestFit="1" customWidth="1"/>
    <col min="358" max="358" width="44" style="86" customWidth="1"/>
    <col min="359" max="359" width="10.7109375" style="86" bestFit="1" customWidth="1"/>
    <col min="360" max="360" width="4.85546875" style="86" bestFit="1" customWidth="1"/>
    <col min="361" max="361" width="12.42578125" style="86" bestFit="1" customWidth="1"/>
    <col min="362" max="362" width="11" style="86" bestFit="1" customWidth="1"/>
    <col min="363" max="363" width="15.42578125" style="86" bestFit="1" customWidth="1"/>
    <col min="364" max="364" width="14.140625" style="86" bestFit="1" customWidth="1"/>
    <col min="365" max="365" width="15.5703125" style="86" bestFit="1" customWidth="1"/>
    <col min="366" max="366" width="12.42578125" style="86" bestFit="1" customWidth="1"/>
    <col min="367" max="367" width="13.140625" style="86" bestFit="1" customWidth="1"/>
    <col min="368" max="368" width="12.42578125" style="86" bestFit="1" customWidth="1"/>
    <col min="369" max="612" width="9.140625" style="86"/>
    <col min="613" max="613" width="5.140625" style="86" bestFit="1" customWidth="1"/>
    <col min="614" max="614" width="44" style="86" customWidth="1"/>
    <col min="615" max="615" width="10.7109375" style="86" bestFit="1" customWidth="1"/>
    <col min="616" max="616" width="4.85546875" style="86" bestFit="1" customWidth="1"/>
    <col min="617" max="617" width="12.42578125" style="86" bestFit="1" customWidth="1"/>
    <col min="618" max="618" width="11" style="86" bestFit="1" customWidth="1"/>
    <col min="619" max="619" width="15.42578125" style="86" bestFit="1" customWidth="1"/>
    <col min="620" max="620" width="14.140625" style="86" bestFit="1" customWidth="1"/>
    <col min="621" max="621" width="15.5703125" style="86" bestFit="1" customWidth="1"/>
    <col min="622" max="622" width="12.42578125" style="86" bestFit="1" customWidth="1"/>
    <col min="623" max="623" width="13.140625" style="86" bestFit="1" customWidth="1"/>
    <col min="624" max="624" width="12.42578125" style="86" bestFit="1" customWidth="1"/>
    <col min="625" max="868" width="9.140625" style="86"/>
    <col min="869" max="869" width="5.140625" style="86" bestFit="1" customWidth="1"/>
    <col min="870" max="870" width="44" style="86" customWidth="1"/>
    <col min="871" max="871" width="10.7109375" style="86" bestFit="1" customWidth="1"/>
    <col min="872" max="872" width="4.85546875" style="86" bestFit="1" customWidth="1"/>
    <col min="873" max="873" width="12.42578125" style="86" bestFit="1" customWidth="1"/>
    <col min="874" max="874" width="11" style="86" bestFit="1" customWidth="1"/>
    <col min="875" max="875" width="15.42578125" style="86" bestFit="1" customWidth="1"/>
    <col min="876" max="876" width="14.140625" style="86" bestFit="1" customWidth="1"/>
    <col min="877" max="877" width="15.5703125" style="86" bestFit="1" customWidth="1"/>
    <col min="878" max="878" width="12.42578125" style="86" bestFit="1" customWidth="1"/>
    <col min="879" max="879" width="13.140625" style="86" bestFit="1" customWidth="1"/>
    <col min="880" max="880" width="12.42578125" style="86" bestFit="1" customWidth="1"/>
    <col min="881" max="1124" width="9.140625" style="86"/>
    <col min="1125" max="1125" width="5.140625" style="86" bestFit="1" customWidth="1"/>
    <col min="1126" max="1126" width="44" style="86" customWidth="1"/>
    <col min="1127" max="1127" width="10.7109375" style="86" bestFit="1" customWidth="1"/>
    <col min="1128" max="1128" width="4.85546875" style="86" bestFit="1" customWidth="1"/>
    <col min="1129" max="1129" width="12.42578125" style="86" bestFit="1" customWidth="1"/>
    <col min="1130" max="1130" width="11" style="86" bestFit="1" customWidth="1"/>
    <col min="1131" max="1131" width="15.42578125" style="86" bestFit="1" customWidth="1"/>
    <col min="1132" max="1132" width="14.140625" style="86" bestFit="1" customWidth="1"/>
    <col min="1133" max="1133" width="15.5703125" style="86" bestFit="1" customWidth="1"/>
    <col min="1134" max="1134" width="12.42578125" style="86" bestFit="1" customWidth="1"/>
    <col min="1135" max="1135" width="13.140625" style="86" bestFit="1" customWidth="1"/>
    <col min="1136" max="1136" width="12.42578125" style="86" bestFit="1" customWidth="1"/>
    <col min="1137" max="1380" width="9.140625" style="86"/>
    <col min="1381" max="1381" width="5.140625" style="86" bestFit="1" customWidth="1"/>
    <col min="1382" max="1382" width="44" style="86" customWidth="1"/>
    <col min="1383" max="1383" width="10.7109375" style="86" bestFit="1" customWidth="1"/>
    <col min="1384" max="1384" width="4.85546875" style="86" bestFit="1" customWidth="1"/>
    <col min="1385" max="1385" width="12.42578125" style="86" bestFit="1" customWidth="1"/>
    <col min="1386" max="1386" width="11" style="86" bestFit="1" customWidth="1"/>
    <col min="1387" max="1387" width="15.42578125" style="86" bestFit="1" customWidth="1"/>
    <col min="1388" max="1388" width="14.140625" style="86" bestFit="1" customWidth="1"/>
    <col min="1389" max="1389" width="15.5703125" style="86" bestFit="1" customWidth="1"/>
    <col min="1390" max="1390" width="12.42578125" style="86" bestFit="1" customWidth="1"/>
    <col min="1391" max="1391" width="13.140625" style="86" bestFit="1" customWidth="1"/>
    <col min="1392" max="1392" width="12.42578125" style="86" bestFit="1" customWidth="1"/>
    <col min="1393" max="1636" width="9.140625" style="86"/>
    <col min="1637" max="1637" width="5.140625" style="86" bestFit="1" customWidth="1"/>
    <col min="1638" max="1638" width="44" style="86" customWidth="1"/>
    <col min="1639" max="1639" width="10.7109375" style="86" bestFit="1" customWidth="1"/>
    <col min="1640" max="1640" width="4.85546875" style="86" bestFit="1" customWidth="1"/>
    <col min="1641" max="1641" width="12.42578125" style="86" bestFit="1" customWidth="1"/>
    <col min="1642" max="1642" width="11" style="86" bestFit="1" customWidth="1"/>
    <col min="1643" max="1643" width="15.42578125" style="86" bestFit="1" customWidth="1"/>
    <col min="1644" max="1644" width="14.140625" style="86" bestFit="1" customWidth="1"/>
    <col min="1645" max="1645" width="15.5703125" style="86" bestFit="1" customWidth="1"/>
    <col min="1646" max="1646" width="12.42578125" style="86" bestFit="1" customWidth="1"/>
    <col min="1647" max="1647" width="13.140625" style="86" bestFit="1" customWidth="1"/>
    <col min="1648" max="1648" width="12.42578125" style="86" bestFit="1" customWidth="1"/>
    <col min="1649" max="1892" width="9.140625" style="86"/>
    <col min="1893" max="1893" width="5.140625" style="86" bestFit="1" customWidth="1"/>
    <col min="1894" max="1894" width="44" style="86" customWidth="1"/>
    <col min="1895" max="1895" width="10.7109375" style="86" bestFit="1" customWidth="1"/>
    <col min="1896" max="1896" width="4.85546875" style="86" bestFit="1" customWidth="1"/>
    <col min="1897" max="1897" width="12.42578125" style="86" bestFit="1" customWidth="1"/>
    <col min="1898" max="1898" width="11" style="86" bestFit="1" customWidth="1"/>
    <col min="1899" max="1899" width="15.42578125" style="86" bestFit="1" customWidth="1"/>
    <col min="1900" max="1900" width="14.140625" style="86" bestFit="1" customWidth="1"/>
    <col min="1901" max="1901" width="15.5703125" style="86" bestFit="1" customWidth="1"/>
    <col min="1902" max="1902" width="12.42578125" style="86" bestFit="1" customWidth="1"/>
    <col min="1903" max="1903" width="13.140625" style="86" bestFit="1" customWidth="1"/>
    <col min="1904" max="1904" width="12.42578125" style="86" bestFit="1" customWidth="1"/>
    <col min="1905" max="2148" width="9.140625" style="86"/>
    <col min="2149" max="2149" width="5.140625" style="86" bestFit="1" customWidth="1"/>
    <col min="2150" max="2150" width="44" style="86" customWidth="1"/>
    <col min="2151" max="2151" width="10.7109375" style="86" bestFit="1" customWidth="1"/>
    <col min="2152" max="2152" width="4.85546875" style="86" bestFit="1" customWidth="1"/>
    <col min="2153" max="2153" width="12.42578125" style="86" bestFit="1" customWidth="1"/>
    <col min="2154" max="2154" width="11" style="86" bestFit="1" customWidth="1"/>
    <col min="2155" max="2155" width="15.42578125" style="86" bestFit="1" customWidth="1"/>
    <col min="2156" max="2156" width="14.140625" style="86" bestFit="1" customWidth="1"/>
    <col min="2157" max="2157" width="15.5703125" style="86" bestFit="1" customWidth="1"/>
    <col min="2158" max="2158" width="12.42578125" style="86" bestFit="1" customWidth="1"/>
    <col min="2159" max="2159" width="13.140625" style="86" bestFit="1" customWidth="1"/>
    <col min="2160" max="2160" width="12.42578125" style="86" bestFit="1" customWidth="1"/>
    <col min="2161" max="2404" width="9.140625" style="86"/>
    <col min="2405" max="2405" width="5.140625" style="86" bestFit="1" customWidth="1"/>
    <col min="2406" max="2406" width="44" style="86" customWidth="1"/>
    <col min="2407" max="2407" width="10.7109375" style="86" bestFit="1" customWidth="1"/>
    <col min="2408" max="2408" width="4.85546875" style="86" bestFit="1" customWidth="1"/>
    <col min="2409" max="2409" width="12.42578125" style="86" bestFit="1" customWidth="1"/>
    <col min="2410" max="2410" width="11" style="86" bestFit="1" customWidth="1"/>
    <col min="2411" max="2411" width="15.42578125" style="86" bestFit="1" customWidth="1"/>
    <col min="2412" max="2412" width="14.140625" style="86" bestFit="1" customWidth="1"/>
    <col min="2413" max="2413" width="15.5703125" style="86" bestFit="1" customWidth="1"/>
    <col min="2414" max="2414" width="12.42578125" style="86" bestFit="1" customWidth="1"/>
    <col min="2415" max="2415" width="13.140625" style="86" bestFit="1" customWidth="1"/>
    <col min="2416" max="2416" width="12.42578125" style="86" bestFit="1" customWidth="1"/>
    <col min="2417" max="2660" width="9.140625" style="86"/>
    <col min="2661" max="2661" width="5.140625" style="86" bestFit="1" customWidth="1"/>
    <col min="2662" max="2662" width="44" style="86" customWidth="1"/>
    <col min="2663" max="2663" width="10.7109375" style="86" bestFit="1" customWidth="1"/>
    <col min="2664" max="2664" width="4.85546875" style="86" bestFit="1" customWidth="1"/>
    <col min="2665" max="2665" width="12.42578125" style="86" bestFit="1" customWidth="1"/>
    <col min="2666" max="2666" width="11" style="86" bestFit="1" customWidth="1"/>
    <col min="2667" max="2667" width="15.42578125" style="86" bestFit="1" customWidth="1"/>
    <col min="2668" max="2668" width="14.140625" style="86" bestFit="1" customWidth="1"/>
    <col min="2669" max="2669" width="15.5703125" style="86" bestFit="1" customWidth="1"/>
    <col min="2670" max="2670" width="12.42578125" style="86" bestFit="1" customWidth="1"/>
    <col min="2671" max="2671" width="13.140625" style="86" bestFit="1" customWidth="1"/>
    <col min="2672" max="2672" width="12.42578125" style="86" bestFit="1" customWidth="1"/>
    <col min="2673" max="2916" width="9.140625" style="86"/>
    <col min="2917" max="2917" width="5.140625" style="86" bestFit="1" customWidth="1"/>
    <col min="2918" max="2918" width="44" style="86" customWidth="1"/>
    <col min="2919" max="2919" width="10.7109375" style="86" bestFit="1" customWidth="1"/>
    <col min="2920" max="2920" width="4.85546875" style="86" bestFit="1" customWidth="1"/>
    <col min="2921" max="2921" width="12.42578125" style="86" bestFit="1" customWidth="1"/>
    <col min="2922" max="2922" width="11" style="86" bestFit="1" customWidth="1"/>
    <col min="2923" max="2923" width="15.42578125" style="86" bestFit="1" customWidth="1"/>
    <col min="2924" max="2924" width="14.140625" style="86" bestFit="1" customWidth="1"/>
    <col min="2925" max="2925" width="15.5703125" style="86" bestFit="1" customWidth="1"/>
    <col min="2926" max="2926" width="12.42578125" style="86" bestFit="1" customWidth="1"/>
    <col min="2927" max="2927" width="13.140625" style="86" bestFit="1" customWidth="1"/>
    <col min="2928" max="2928" width="12.42578125" style="86" bestFit="1" customWidth="1"/>
    <col min="2929" max="3172" width="9.140625" style="86"/>
    <col min="3173" max="3173" width="5.140625" style="86" bestFit="1" customWidth="1"/>
    <col min="3174" max="3174" width="44" style="86" customWidth="1"/>
    <col min="3175" max="3175" width="10.7109375" style="86" bestFit="1" customWidth="1"/>
    <col min="3176" max="3176" width="4.85546875" style="86" bestFit="1" customWidth="1"/>
    <col min="3177" max="3177" width="12.42578125" style="86" bestFit="1" customWidth="1"/>
    <col min="3178" max="3178" width="11" style="86" bestFit="1" customWidth="1"/>
    <col min="3179" max="3179" width="15.42578125" style="86" bestFit="1" customWidth="1"/>
    <col min="3180" max="3180" width="14.140625" style="86" bestFit="1" customWidth="1"/>
    <col min="3181" max="3181" width="15.5703125" style="86" bestFit="1" customWidth="1"/>
    <col min="3182" max="3182" width="12.42578125" style="86" bestFit="1" customWidth="1"/>
    <col min="3183" max="3183" width="13.140625" style="86" bestFit="1" customWidth="1"/>
    <col min="3184" max="3184" width="12.42578125" style="86" bestFit="1" customWidth="1"/>
    <col min="3185" max="3428" width="9.140625" style="86"/>
    <col min="3429" max="3429" width="5.140625" style="86" bestFit="1" customWidth="1"/>
    <col min="3430" max="3430" width="44" style="86" customWidth="1"/>
    <col min="3431" max="3431" width="10.7109375" style="86" bestFit="1" customWidth="1"/>
    <col min="3432" max="3432" width="4.85546875" style="86" bestFit="1" customWidth="1"/>
    <col min="3433" max="3433" width="12.42578125" style="86" bestFit="1" customWidth="1"/>
    <col min="3434" max="3434" width="11" style="86" bestFit="1" customWidth="1"/>
    <col min="3435" max="3435" width="15.42578125" style="86" bestFit="1" customWidth="1"/>
    <col min="3436" max="3436" width="14.140625" style="86" bestFit="1" customWidth="1"/>
    <col min="3437" max="3437" width="15.5703125" style="86" bestFit="1" customWidth="1"/>
    <col min="3438" max="3438" width="12.42578125" style="86" bestFit="1" customWidth="1"/>
    <col min="3439" max="3439" width="13.140625" style="86" bestFit="1" customWidth="1"/>
    <col min="3440" max="3440" width="12.42578125" style="86" bestFit="1" customWidth="1"/>
    <col min="3441" max="3684" width="9.140625" style="86"/>
    <col min="3685" max="3685" width="5.140625" style="86" bestFit="1" customWidth="1"/>
    <col min="3686" max="3686" width="44" style="86" customWidth="1"/>
    <col min="3687" max="3687" width="10.7109375" style="86" bestFit="1" customWidth="1"/>
    <col min="3688" max="3688" width="4.85546875" style="86" bestFit="1" customWidth="1"/>
    <col min="3689" max="3689" width="12.42578125" style="86" bestFit="1" customWidth="1"/>
    <col min="3690" max="3690" width="11" style="86" bestFit="1" customWidth="1"/>
    <col min="3691" max="3691" width="15.42578125" style="86" bestFit="1" customWidth="1"/>
    <col min="3692" max="3692" width="14.140625" style="86" bestFit="1" customWidth="1"/>
    <col min="3693" max="3693" width="15.5703125" style="86" bestFit="1" customWidth="1"/>
    <col min="3694" max="3694" width="12.42578125" style="86" bestFit="1" customWidth="1"/>
    <col min="3695" max="3695" width="13.140625" style="86" bestFit="1" customWidth="1"/>
    <col min="3696" max="3696" width="12.42578125" style="86" bestFit="1" customWidth="1"/>
    <col min="3697" max="3940" width="9.140625" style="86"/>
    <col min="3941" max="3941" width="5.140625" style="86" bestFit="1" customWidth="1"/>
    <col min="3942" max="3942" width="44" style="86" customWidth="1"/>
    <col min="3943" max="3943" width="10.7109375" style="86" bestFit="1" customWidth="1"/>
    <col min="3944" max="3944" width="4.85546875" style="86" bestFit="1" customWidth="1"/>
    <col min="3945" max="3945" width="12.42578125" style="86" bestFit="1" customWidth="1"/>
    <col min="3946" max="3946" width="11" style="86" bestFit="1" customWidth="1"/>
    <col min="3947" max="3947" width="15.42578125" style="86" bestFit="1" customWidth="1"/>
    <col min="3948" max="3948" width="14.140625" style="86" bestFit="1" customWidth="1"/>
    <col min="3949" max="3949" width="15.5703125" style="86" bestFit="1" customWidth="1"/>
    <col min="3950" max="3950" width="12.42578125" style="86" bestFit="1" customWidth="1"/>
    <col min="3951" max="3951" width="13.140625" style="86" bestFit="1" customWidth="1"/>
    <col min="3952" max="3952" width="12.42578125" style="86" bestFit="1" customWidth="1"/>
    <col min="3953" max="4196" width="9.140625" style="86"/>
    <col min="4197" max="4197" width="5.140625" style="86" bestFit="1" customWidth="1"/>
    <col min="4198" max="4198" width="44" style="86" customWidth="1"/>
    <col min="4199" max="4199" width="10.7109375" style="86" bestFit="1" customWidth="1"/>
    <col min="4200" max="4200" width="4.85546875" style="86" bestFit="1" customWidth="1"/>
    <col min="4201" max="4201" width="12.42578125" style="86" bestFit="1" customWidth="1"/>
    <col min="4202" max="4202" width="11" style="86" bestFit="1" customWidth="1"/>
    <col min="4203" max="4203" width="15.42578125" style="86" bestFit="1" customWidth="1"/>
    <col min="4204" max="4204" width="14.140625" style="86" bestFit="1" customWidth="1"/>
    <col min="4205" max="4205" width="15.5703125" style="86" bestFit="1" customWidth="1"/>
    <col min="4206" max="4206" width="12.42578125" style="86" bestFit="1" customWidth="1"/>
    <col min="4207" max="4207" width="13.140625" style="86" bestFit="1" customWidth="1"/>
    <col min="4208" max="4208" width="12.42578125" style="86" bestFit="1" customWidth="1"/>
    <col min="4209" max="4452" width="9.140625" style="86"/>
    <col min="4453" max="4453" width="5.140625" style="86" bestFit="1" customWidth="1"/>
    <col min="4454" max="4454" width="44" style="86" customWidth="1"/>
    <col min="4455" max="4455" width="10.7109375" style="86" bestFit="1" customWidth="1"/>
    <col min="4456" max="4456" width="4.85546875" style="86" bestFit="1" customWidth="1"/>
    <col min="4457" max="4457" width="12.42578125" style="86" bestFit="1" customWidth="1"/>
    <col min="4458" max="4458" width="11" style="86" bestFit="1" customWidth="1"/>
    <col min="4459" max="4459" width="15.42578125" style="86" bestFit="1" customWidth="1"/>
    <col min="4460" max="4460" width="14.140625" style="86" bestFit="1" customWidth="1"/>
    <col min="4461" max="4461" width="15.5703125" style="86" bestFit="1" customWidth="1"/>
    <col min="4462" max="4462" width="12.42578125" style="86" bestFit="1" customWidth="1"/>
    <col min="4463" max="4463" width="13.140625" style="86" bestFit="1" customWidth="1"/>
    <col min="4464" max="4464" width="12.42578125" style="86" bestFit="1" customWidth="1"/>
    <col min="4465" max="4708" width="9.140625" style="86"/>
    <col min="4709" max="4709" width="5.140625" style="86" bestFit="1" customWidth="1"/>
    <col min="4710" max="4710" width="44" style="86" customWidth="1"/>
    <col min="4711" max="4711" width="10.7109375" style="86" bestFit="1" customWidth="1"/>
    <col min="4712" max="4712" width="4.85546875" style="86" bestFit="1" customWidth="1"/>
    <col min="4713" max="4713" width="12.42578125" style="86" bestFit="1" customWidth="1"/>
    <col min="4714" max="4714" width="11" style="86" bestFit="1" customWidth="1"/>
    <col min="4715" max="4715" width="15.42578125" style="86" bestFit="1" customWidth="1"/>
    <col min="4716" max="4716" width="14.140625" style="86" bestFit="1" customWidth="1"/>
    <col min="4717" max="4717" width="15.5703125" style="86" bestFit="1" customWidth="1"/>
    <col min="4718" max="4718" width="12.42578125" style="86" bestFit="1" customWidth="1"/>
    <col min="4719" max="4719" width="13.140625" style="86" bestFit="1" customWidth="1"/>
    <col min="4720" max="4720" width="12.42578125" style="86" bestFit="1" customWidth="1"/>
    <col min="4721" max="4964" width="9.140625" style="86"/>
    <col min="4965" max="4965" width="5.140625" style="86" bestFit="1" customWidth="1"/>
    <col min="4966" max="4966" width="44" style="86" customWidth="1"/>
    <col min="4967" max="4967" width="10.7109375" style="86" bestFit="1" customWidth="1"/>
    <col min="4968" max="4968" width="4.85546875" style="86" bestFit="1" customWidth="1"/>
    <col min="4969" max="4969" width="12.42578125" style="86" bestFit="1" customWidth="1"/>
    <col min="4970" max="4970" width="11" style="86" bestFit="1" customWidth="1"/>
    <col min="4971" max="4971" width="15.42578125" style="86" bestFit="1" customWidth="1"/>
    <col min="4972" max="4972" width="14.140625" style="86" bestFit="1" customWidth="1"/>
    <col min="4973" max="4973" width="15.5703125" style="86" bestFit="1" customWidth="1"/>
    <col min="4974" max="4974" width="12.42578125" style="86" bestFit="1" customWidth="1"/>
    <col min="4975" max="4975" width="13.140625" style="86" bestFit="1" customWidth="1"/>
    <col min="4976" max="4976" width="12.42578125" style="86" bestFit="1" customWidth="1"/>
    <col min="4977" max="5220" width="9.140625" style="86"/>
    <col min="5221" max="5221" width="5.140625" style="86" bestFit="1" customWidth="1"/>
    <col min="5222" max="5222" width="44" style="86" customWidth="1"/>
    <col min="5223" max="5223" width="10.7109375" style="86" bestFit="1" customWidth="1"/>
    <col min="5224" max="5224" width="4.85546875" style="86" bestFit="1" customWidth="1"/>
    <col min="5225" max="5225" width="12.42578125" style="86" bestFit="1" customWidth="1"/>
    <col min="5226" max="5226" width="11" style="86" bestFit="1" customWidth="1"/>
    <col min="5227" max="5227" width="15.42578125" style="86" bestFit="1" customWidth="1"/>
    <col min="5228" max="5228" width="14.140625" style="86" bestFit="1" customWidth="1"/>
    <col min="5229" max="5229" width="15.5703125" style="86" bestFit="1" customWidth="1"/>
    <col min="5230" max="5230" width="12.42578125" style="86" bestFit="1" customWidth="1"/>
    <col min="5231" max="5231" width="13.140625" style="86" bestFit="1" customWidth="1"/>
    <col min="5232" max="5232" width="12.42578125" style="86" bestFit="1" customWidth="1"/>
    <col min="5233" max="5476" width="9.140625" style="86"/>
    <col min="5477" max="5477" width="5.140625" style="86" bestFit="1" customWidth="1"/>
    <col min="5478" max="5478" width="44" style="86" customWidth="1"/>
    <col min="5479" max="5479" width="10.7109375" style="86" bestFit="1" customWidth="1"/>
    <col min="5480" max="5480" width="4.85546875" style="86" bestFit="1" customWidth="1"/>
    <col min="5481" max="5481" width="12.42578125" style="86" bestFit="1" customWidth="1"/>
    <col min="5482" max="5482" width="11" style="86" bestFit="1" customWidth="1"/>
    <col min="5483" max="5483" width="15.42578125" style="86" bestFit="1" customWidth="1"/>
    <col min="5484" max="5484" width="14.140625" style="86" bestFit="1" customWidth="1"/>
    <col min="5485" max="5485" width="15.5703125" style="86" bestFit="1" customWidth="1"/>
    <col min="5486" max="5486" width="12.42578125" style="86" bestFit="1" customWidth="1"/>
    <col min="5487" max="5487" width="13.140625" style="86" bestFit="1" customWidth="1"/>
    <col min="5488" max="5488" width="12.42578125" style="86" bestFit="1" customWidth="1"/>
    <col min="5489" max="5732" width="9.140625" style="86"/>
    <col min="5733" max="5733" width="5.140625" style="86" bestFit="1" customWidth="1"/>
    <col min="5734" max="5734" width="44" style="86" customWidth="1"/>
    <col min="5735" max="5735" width="10.7109375" style="86" bestFit="1" customWidth="1"/>
    <col min="5736" max="5736" width="4.85546875" style="86" bestFit="1" customWidth="1"/>
    <col min="5737" max="5737" width="12.42578125" style="86" bestFit="1" customWidth="1"/>
    <col min="5738" max="5738" width="11" style="86" bestFit="1" customWidth="1"/>
    <col min="5739" max="5739" width="15.42578125" style="86" bestFit="1" customWidth="1"/>
    <col min="5740" max="5740" width="14.140625" style="86" bestFit="1" customWidth="1"/>
    <col min="5741" max="5741" width="15.5703125" style="86" bestFit="1" customWidth="1"/>
    <col min="5742" max="5742" width="12.42578125" style="86" bestFit="1" customWidth="1"/>
    <col min="5743" max="5743" width="13.140625" style="86" bestFit="1" customWidth="1"/>
    <col min="5744" max="5744" width="12.42578125" style="86" bestFit="1" customWidth="1"/>
    <col min="5745" max="5988" width="9.140625" style="86"/>
    <col min="5989" max="5989" width="5.140625" style="86" bestFit="1" customWidth="1"/>
    <col min="5990" max="5990" width="44" style="86" customWidth="1"/>
    <col min="5991" max="5991" width="10.7109375" style="86" bestFit="1" customWidth="1"/>
    <col min="5992" max="5992" width="4.85546875" style="86" bestFit="1" customWidth="1"/>
    <col min="5993" max="5993" width="12.42578125" style="86" bestFit="1" customWidth="1"/>
    <col min="5994" max="5994" width="11" style="86" bestFit="1" customWidth="1"/>
    <col min="5995" max="5995" width="15.42578125" style="86" bestFit="1" customWidth="1"/>
    <col min="5996" max="5996" width="14.140625" style="86" bestFit="1" customWidth="1"/>
    <col min="5997" max="5997" width="15.5703125" style="86" bestFit="1" customWidth="1"/>
    <col min="5998" max="5998" width="12.42578125" style="86" bestFit="1" customWidth="1"/>
    <col min="5999" max="5999" width="13.140625" style="86" bestFit="1" customWidth="1"/>
    <col min="6000" max="6000" width="12.42578125" style="86" bestFit="1" customWidth="1"/>
    <col min="6001" max="6244" width="9.140625" style="86"/>
    <col min="6245" max="6245" width="5.140625" style="86" bestFit="1" customWidth="1"/>
    <col min="6246" max="6246" width="44" style="86" customWidth="1"/>
    <col min="6247" max="6247" width="10.7109375" style="86" bestFit="1" customWidth="1"/>
    <col min="6248" max="6248" width="4.85546875" style="86" bestFit="1" customWidth="1"/>
    <col min="6249" max="6249" width="12.42578125" style="86" bestFit="1" customWidth="1"/>
    <col min="6250" max="6250" width="11" style="86" bestFit="1" customWidth="1"/>
    <col min="6251" max="6251" width="15.42578125" style="86" bestFit="1" customWidth="1"/>
    <col min="6252" max="6252" width="14.140625" style="86" bestFit="1" customWidth="1"/>
    <col min="6253" max="6253" width="15.5703125" style="86" bestFit="1" customWidth="1"/>
    <col min="6254" max="6254" width="12.42578125" style="86" bestFit="1" customWidth="1"/>
    <col min="6255" max="6255" width="13.140625" style="86" bestFit="1" customWidth="1"/>
    <col min="6256" max="6256" width="12.42578125" style="86" bestFit="1" customWidth="1"/>
    <col min="6257" max="6500" width="9.140625" style="86"/>
    <col min="6501" max="6501" width="5.140625" style="86" bestFit="1" customWidth="1"/>
    <col min="6502" max="6502" width="44" style="86" customWidth="1"/>
    <col min="6503" max="6503" width="10.7109375" style="86" bestFit="1" customWidth="1"/>
    <col min="6504" max="6504" width="4.85546875" style="86" bestFit="1" customWidth="1"/>
    <col min="6505" max="6505" width="12.42578125" style="86" bestFit="1" customWidth="1"/>
    <col min="6506" max="6506" width="11" style="86" bestFit="1" customWidth="1"/>
    <col min="6507" max="6507" width="15.42578125" style="86" bestFit="1" customWidth="1"/>
    <col min="6508" max="6508" width="14.140625" style="86" bestFit="1" customWidth="1"/>
    <col min="6509" max="6509" width="15.5703125" style="86" bestFit="1" customWidth="1"/>
    <col min="6510" max="6510" width="12.42578125" style="86" bestFit="1" customWidth="1"/>
    <col min="6511" max="6511" width="13.140625" style="86" bestFit="1" customWidth="1"/>
    <col min="6512" max="6512" width="12.42578125" style="86" bestFit="1" customWidth="1"/>
    <col min="6513" max="6756" width="9.140625" style="86"/>
    <col min="6757" max="6757" width="5.140625" style="86" bestFit="1" customWidth="1"/>
    <col min="6758" max="6758" width="44" style="86" customWidth="1"/>
    <col min="6759" max="6759" width="10.7109375" style="86" bestFit="1" customWidth="1"/>
    <col min="6760" max="6760" width="4.85546875" style="86" bestFit="1" customWidth="1"/>
    <col min="6761" max="6761" width="12.42578125" style="86" bestFit="1" customWidth="1"/>
    <col min="6762" max="6762" width="11" style="86" bestFit="1" customWidth="1"/>
    <col min="6763" max="6763" width="15.42578125" style="86" bestFit="1" customWidth="1"/>
    <col min="6764" max="6764" width="14.140625" style="86" bestFit="1" customWidth="1"/>
    <col min="6765" max="6765" width="15.5703125" style="86" bestFit="1" customWidth="1"/>
    <col min="6766" max="6766" width="12.42578125" style="86" bestFit="1" customWidth="1"/>
    <col min="6767" max="6767" width="13.140625" style="86" bestFit="1" customWidth="1"/>
    <col min="6768" max="6768" width="12.42578125" style="86" bestFit="1" customWidth="1"/>
    <col min="6769" max="7012" width="9.140625" style="86"/>
    <col min="7013" max="7013" width="5.140625" style="86" bestFit="1" customWidth="1"/>
    <col min="7014" max="7014" width="44" style="86" customWidth="1"/>
    <col min="7015" max="7015" width="10.7109375" style="86" bestFit="1" customWidth="1"/>
    <col min="7016" max="7016" width="4.85546875" style="86" bestFit="1" customWidth="1"/>
    <col min="7017" max="7017" width="12.42578125" style="86" bestFit="1" customWidth="1"/>
    <col min="7018" max="7018" width="11" style="86" bestFit="1" customWidth="1"/>
    <col min="7019" max="7019" width="15.42578125" style="86" bestFit="1" customWidth="1"/>
    <col min="7020" max="7020" width="14.140625" style="86" bestFit="1" customWidth="1"/>
    <col min="7021" max="7021" width="15.5703125" style="86" bestFit="1" customWidth="1"/>
    <col min="7022" max="7022" width="12.42578125" style="86" bestFit="1" customWidth="1"/>
    <col min="7023" max="7023" width="13.140625" style="86" bestFit="1" customWidth="1"/>
    <col min="7024" max="7024" width="12.42578125" style="86" bestFit="1" customWidth="1"/>
    <col min="7025" max="7268" width="9.140625" style="86"/>
    <col min="7269" max="7269" width="5.140625" style="86" bestFit="1" customWidth="1"/>
    <col min="7270" max="7270" width="44" style="86" customWidth="1"/>
    <col min="7271" max="7271" width="10.7109375" style="86" bestFit="1" customWidth="1"/>
    <col min="7272" max="7272" width="4.85546875" style="86" bestFit="1" customWidth="1"/>
    <col min="7273" max="7273" width="12.42578125" style="86" bestFit="1" customWidth="1"/>
    <col min="7274" max="7274" width="11" style="86" bestFit="1" customWidth="1"/>
    <col min="7275" max="7275" width="15.42578125" style="86" bestFit="1" customWidth="1"/>
    <col min="7276" max="7276" width="14.140625" style="86" bestFit="1" customWidth="1"/>
    <col min="7277" max="7277" width="15.5703125" style="86" bestFit="1" customWidth="1"/>
    <col min="7278" max="7278" width="12.42578125" style="86" bestFit="1" customWidth="1"/>
    <col min="7279" max="7279" width="13.140625" style="86" bestFit="1" customWidth="1"/>
    <col min="7280" max="7280" width="12.42578125" style="86" bestFit="1" customWidth="1"/>
    <col min="7281" max="7524" width="9.140625" style="86"/>
    <col min="7525" max="7525" width="5.140625" style="86" bestFit="1" customWidth="1"/>
    <col min="7526" max="7526" width="44" style="86" customWidth="1"/>
    <col min="7527" max="7527" width="10.7109375" style="86" bestFit="1" customWidth="1"/>
    <col min="7528" max="7528" width="4.85546875" style="86" bestFit="1" customWidth="1"/>
    <col min="7529" max="7529" width="12.42578125" style="86" bestFit="1" customWidth="1"/>
    <col min="7530" max="7530" width="11" style="86" bestFit="1" customWidth="1"/>
    <col min="7531" max="7531" width="15.42578125" style="86" bestFit="1" customWidth="1"/>
    <col min="7532" max="7532" width="14.140625" style="86" bestFit="1" customWidth="1"/>
    <col min="7533" max="7533" width="15.5703125" style="86" bestFit="1" customWidth="1"/>
    <col min="7534" max="7534" width="12.42578125" style="86" bestFit="1" customWidth="1"/>
    <col min="7535" max="7535" width="13.140625" style="86" bestFit="1" customWidth="1"/>
    <col min="7536" max="7536" width="12.42578125" style="86" bestFit="1" customWidth="1"/>
    <col min="7537" max="7780" width="9.140625" style="86"/>
    <col min="7781" max="7781" width="5.140625" style="86" bestFit="1" customWidth="1"/>
    <col min="7782" max="7782" width="44" style="86" customWidth="1"/>
    <col min="7783" max="7783" width="10.7109375" style="86" bestFit="1" customWidth="1"/>
    <col min="7784" max="7784" width="4.85546875" style="86" bestFit="1" customWidth="1"/>
    <col min="7785" max="7785" width="12.42578125" style="86" bestFit="1" customWidth="1"/>
    <col min="7786" max="7786" width="11" style="86" bestFit="1" customWidth="1"/>
    <col min="7787" max="7787" width="15.42578125" style="86" bestFit="1" customWidth="1"/>
    <col min="7788" max="7788" width="14.140625" style="86" bestFit="1" customWidth="1"/>
    <col min="7789" max="7789" width="15.5703125" style="86" bestFit="1" customWidth="1"/>
    <col min="7790" max="7790" width="12.42578125" style="86" bestFit="1" customWidth="1"/>
    <col min="7791" max="7791" width="13.140625" style="86" bestFit="1" customWidth="1"/>
    <col min="7792" max="7792" width="12.42578125" style="86" bestFit="1" customWidth="1"/>
    <col min="7793" max="8036" width="9.140625" style="86"/>
    <col min="8037" max="8037" width="5.140625" style="86" bestFit="1" customWidth="1"/>
    <col min="8038" max="8038" width="44" style="86" customWidth="1"/>
    <col min="8039" max="8039" width="10.7109375" style="86" bestFit="1" customWidth="1"/>
    <col min="8040" max="8040" width="4.85546875" style="86" bestFit="1" customWidth="1"/>
    <col min="8041" max="8041" width="12.42578125" style="86" bestFit="1" customWidth="1"/>
    <col min="8042" max="8042" width="11" style="86" bestFit="1" customWidth="1"/>
    <col min="8043" max="8043" width="15.42578125" style="86" bestFit="1" customWidth="1"/>
    <col min="8044" max="8044" width="14.140625" style="86" bestFit="1" customWidth="1"/>
    <col min="8045" max="8045" width="15.5703125" style="86" bestFit="1" customWidth="1"/>
    <col min="8046" max="8046" width="12.42578125" style="86" bestFit="1" customWidth="1"/>
    <col min="8047" max="8047" width="13.140625" style="86" bestFit="1" customWidth="1"/>
    <col min="8048" max="8048" width="12.42578125" style="86" bestFit="1" customWidth="1"/>
    <col min="8049" max="8292" width="9.140625" style="86"/>
    <col min="8293" max="8293" width="5.140625" style="86" bestFit="1" customWidth="1"/>
    <col min="8294" max="8294" width="44" style="86" customWidth="1"/>
    <col min="8295" max="8295" width="10.7109375" style="86" bestFit="1" customWidth="1"/>
    <col min="8296" max="8296" width="4.85546875" style="86" bestFit="1" customWidth="1"/>
    <col min="8297" max="8297" width="12.42578125" style="86" bestFit="1" customWidth="1"/>
    <col min="8298" max="8298" width="11" style="86" bestFit="1" customWidth="1"/>
    <col min="8299" max="8299" width="15.42578125" style="86" bestFit="1" customWidth="1"/>
    <col min="8300" max="8300" width="14.140625" style="86" bestFit="1" customWidth="1"/>
    <col min="8301" max="8301" width="15.5703125" style="86" bestFit="1" customWidth="1"/>
    <col min="8302" max="8302" width="12.42578125" style="86" bestFit="1" customWidth="1"/>
    <col min="8303" max="8303" width="13.140625" style="86" bestFit="1" customWidth="1"/>
    <col min="8304" max="8304" width="12.42578125" style="86" bestFit="1" customWidth="1"/>
    <col min="8305" max="8548" width="9.140625" style="86"/>
    <col min="8549" max="8549" width="5.140625" style="86" bestFit="1" customWidth="1"/>
    <col min="8550" max="8550" width="44" style="86" customWidth="1"/>
    <col min="8551" max="8551" width="10.7109375" style="86" bestFit="1" customWidth="1"/>
    <col min="8552" max="8552" width="4.85546875" style="86" bestFit="1" customWidth="1"/>
    <col min="8553" max="8553" width="12.42578125" style="86" bestFit="1" customWidth="1"/>
    <col min="8554" max="8554" width="11" style="86" bestFit="1" customWidth="1"/>
    <col min="8555" max="8555" width="15.42578125" style="86" bestFit="1" customWidth="1"/>
    <col min="8556" max="8556" width="14.140625" style="86" bestFit="1" customWidth="1"/>
    <col min="8557" max="8557" width="15.5703125" style="86" bestFit="1" customWidth="1"/>
    <col min="8558" max="8558" width="12.42578125" style="86" bestFit="1" customWidth="1"/>
    <col min="8559" max="8559" width="13.140625" style="86" bestFit="1" customWidth="1"/>
    <col min="8560" max="8560" width="12.42578125" style="86" bestFit="1" customWidth="1"/>
    <col min="8561" max="8804" width="9.140625" style="86"/>
    <col min="8805" max="8805" width="5.140625" style="86" bestFit="1" customWidth="1"/>
    <col min="8806" max="8806" width="44" style="86" customWidth="1"/>
    <col min="8807" max="8807" width="10.7109375" style="86" bestFit="1" customWidth="1"/>
    <col min="8808" max="8808" width="4.85546875" style="86" bestFit="1" customWidth="1"/>
    <col min="8809" max="8809" width="12.42578125" style="86" bestFit="1" customWidth="1"/>
    <col min="8810" max="8810" width="11" style="86" bestFit="1" customWidth="1"/>
    <col min="8811" max="8811" width="15.42578125" style="86" bestFit="1" customWidth="1"/>
    <col min="8812" max="8812" width="14.140625" style="86" bestFit="1" customWidth="1"/>
    <col min="8813" max="8813" width="15.5703125" style="86" bestFit="1" customWidth="1"/>
    <col min="8814" max="8814" width="12.42578125" style="86" bestFit="1" customWidth="1"/>
    <col min="8815" max="8815" width="13.140625" style="86" bestFit="1" customWidth="1"/>
    <col min="8816" max="8816" width="12.42578125" style="86" bestFit="1" customWidth="1"/>
    <col min="8817" max="9060" width="9.140625" style="86"/>
    <col min="9061" max="9061" width="5.140625" style="86" bestFit="1" customWidth="1"/>
    <col min="9062" max="9062" width="44" style="86" customWidth="1"/>
    <col min="9063" max="9063" width="10.7109375" style="86" bestFit="1" customWidth="1"/>
    <col min="9064" max="9064" width="4.85546875" style="86" bestFit="1" customWidth="1"/>
    <col min="9065" max="9065" width="12.42578125" style="86" bestFit="1" customWidth="1"/>
    <col min="9066" max="9066" width="11" style="86" bestFit="1" customWidth="1"/>
    <col min="9067" max="9067" width="15.42578125" style="86" bestFit="1" customWidth="1"/>
    <col min="9068" max="9068" width="14.140625" style="86" bestFit="1" customWidth="1"/>
    <col min="9069" max="9069" width="15.5703125" style="86" bestFit="1" customWidth="1"/>
    <col min="9070" max="9070" width="12.42578125" style="86" bestFit="1" customWidth="1"/>
    <col min="9071" max="9071" width="13.140625" style="86" bestFit="1" customWidth="1"/>
    <col min="9072" max="9072" width="12.42578125" style="86" bestFit="1" customWidth="1"/>
    <col min="9073" max="9316" width="9.140625" style="86"/>
    <col min="9317" max="9317" width="5.140625" style="86" bestFit="1" customWidth="1"/>
    <col min="9318" max="9318" width="44" style="86" customWidth="1"/>
    <col min="9319" max="9319" width="10.7109375" style="86" bestFit="1" customWidth="1"/>
    <col min="9320" max="9320" width="4.85546875" style="86" bestFit="1" customWidth="1"/>
    <col min="9321" max="9321" width="12.42578125" style="86" bestFit="1" customWidth="1"/>
    <col min="9322" max="9322" width="11" style="86" bestFit="1" customWidth="1"/>
    <col min="9323" max="9323" width="15.42578125" style="86" bestFit="1" customWidth="1"/>
    <col min="9324" max="9324" width="14.140625" style="86" bestFit="1" customWidth="1"/>
    <col min="9325" max="9325" width="15.5703125" style="86" bestFit="1" customWidth="1"/>
    <col min="9326" max="9326" width="12.42578125" style="86" bestFit="1" customWidth="1"/>
    <col min="9327" max="9327" width="13.140625" style="86" bestFit="1" customWidth="1"/>
    <col min="9328" max="9328" width="12.42578125" style="86" bestFit="1" customWidth="1"/>
    <col min="9329" max="9572" width="9.140625" style="86"/>
    <col min="9573" max="9573" width="5.140625" style="86" bestFit="1" customWidth="1"/>
    <col min="9574" max="9574" width="44" style="86" customWidth="1"/>
    <col min="9575" max="9575" width="10.7109375" style="86" bestFit="1" customWidth="1"/>
    <col min="9576" max="9576" width="4.85546875" style="86" bestFit="1" customWidth="1"/>
    <col min="9577" max="9577" width="12.42578125" style="86" bestFit="1" customWidth="1"/>
    <col min="9578" max="9578" width="11" style="86" bestFit="1" customWidth="1"/>
    <col min="9579" max="9579" width="15.42578125" style="86" bestFit="1" customWidth="1"/>
    <col min="9580" max="9580" width="14.140625" style="86" bestFit="1" customWidth="1"/>
    <col min="9581" max="9581" width="15.5703125" style="86" bestFit="1" customWidth="1"/>
    <col min="9582" max="9582" width="12.42578125" style="86" bestFit="1" customWidth="1"/>
    <col min="9583" max="9583" width="13.140625" style="86" bestFit="1" customWidth="1"/>
    <col min="9584" max="9584" width="12.42578125" style="86" bestFit="1" customWidth="1"/>
    <col min="9585" max="9828" width="9.140625" style="86"/>
    <col min="9829" max="9829" width="5.140625" style="86" bestFit="1" customWidth="1"/>
    <col min="9830" max="9830" width="44" style="86" customWidth="1"/>
    <col min="9831" max="9831" width="10.7109375" style="86" bestFit="1" customWidth="1"/>
    <col min="9832" max="9832" width="4.85546875" style="86" bestFit="1" customWidth="1"/>
    <col min="9833" max="9833" width="12.42578125" style="86" bestFit="1" customWidth="1"/>
    <col min="9834" max="9834" width="11" style="86" bestFit="1" customWidth="1"/>
    <col min="9835" max="9835" width="15.42578125" style="86" bestFit="1" customWidth="1"/>
    <col min="9836" max="9836" width="14.140625" style="86" bestFit="1" customWidth="1"/>
    <col min="9837" max="9837" width="15.5703125" style="86" bestFit="1" customWidth="1"/>
    <col min="9838" max="9838" width="12.42578125" style="86" bestFit="1" customWidth="1"/>
    <col min="9839" max="9839" width="13.140625" style="86" bestFit="1" customWidth="1"/>
    <col min="9840" max="9840" width="12.42578125" style="86" bestFit="1" customWidth="1"/>
    <col min="9841" max="10084" width="9.140625" style="86"/>
    <col min="10085" max="10085" width="5.140625" style="86" bestFit="1" customWidth="1"/>
    <col min="10086" max="10086" width="44" style="86" customWidth="1"/>
    <col min="10087" max="10087" width="10.7109375" style="86" bestFit="1" customWidth="1"/>
    <col min="10088" max="10088" width="4.85546875" style="86" bestFit="1" customWidth="1"/>
    <col min="10089" max="10089" width="12.42578125" style="86" bestFit="1" customWidth="1"/>
    <col min="10090" max="10090" width="11" style="86" bestFit="1" customWidth="1"/>
    <col min="10091" max="10091" width="15.42578125" style="86" bestFit="1" customWidth="1"/>
    <col min="10092" max="10092" width="14.140625" style="86" bestFit="1" customWidth="1"/>
    <col min="10093" max="10093" width="15.5703125" style="86" bestFit="1" customWidth="1"/>
    <col min="10094" max="10094" width="12.42578125" style="86" bestFit="1" customWidth="1"/>
    <col min="10095" max="10095" width="13.140625" style="86" bestFit="1" customWidth="1"/>
    <col min="10096" max="10096" width="12.42578125" style="86" bestFit="1" customWidth="1"/>
    <col min="10097" max="10340" width="9.140625" style="86"/>
    <col min="10341" max="10341" width="5.140625" style="86" bestFit="1" customWidth="1"/>
    <col min="10342" max="10342" width="44" style="86" customWidth="1"/>
    <col min="10343" max="10343" width="10.7109375" style="86" bestFit="1" customWidth="1"/>
    <col min="10344" max="10344" width="4.85546875" style="86" bestFit="1" customWidth="1"/>
    <col min="10345" max="10345" width="12.42578125" style="86" bestFit="1" customWidth="1"/>
    <col min="10346" max="10346" width="11" style="86" bestFit="1" customWidth="1"/>
    <col min="10347" max="10347" width="15.42578125" style="86" bestFit="1" customWidth="1"/>
    <col min="10348" max="10348" width="14.140625" style="86" bestFit="1" customWidth="1"/>
    <col min="10349" max="10349" width="15.5703125" style="86" bestFit="1" customWidth="1"/>
    <col min="10350" max="10350" width="12.42578125" style="86" bestFit="1" customWidth="1"/>
    <col min="10351" max="10351" width="13.140625" style="86" bestFit="1" customWidth="1"/>
    <col min="10352" max="10352" width="12.42578125" style="86" bestFit="1" customWidth="1"/>
    <col min="10353" max="10596" width="9.140625" style="86"/>
    <col min="10597" max="10597" width="5.140625" style="86" bestFit="1" customWidth="1"/>
    <col min="10598" max="10598" width="44" style="86" customWidth="1"/>
    <col min="10599" max="10599" width="10.7109375" style="86" bestFit="1" customWidth="1"/>
    <col min="10600" max="10600" width="4.85546875" style="86" bestFit="1" customWidth="1"/>
    <col min="10601" max="10601" width="12.42578125" style="86" bestFit="1" customWidth="1"/>
    <col min="10602" max="10602" width="11" style="86" bestFit="1" customWidth="1"/>
    <col min="10603" max="10603" width="15.42578125" style="86" bestFit="1" customWidth="1"/>
    <col min="10604" max="10604" width="14.140625" style="86" bestFit="1" customWidth="1"/>
    <col min="10605" max="10605" width="15.5703125" style="86" bestFit="1" customWidth="1"/>
    <col min="10606" max="10606" width="12.42578125" style="86" bestFit="1" customWidth="1"/>
    <col min="10607" max="10607" width="13.140625" style="86" bestFit="1" customWidth="1"/>
    <col min="10608" max="10608" width="12.42578125" style="86" bestFit="1" customWidth="1"/>
    <col min="10609" max="10852" width="9.140625" style="86"/>
    <col min="10853" max="10853" width="5.140625" style="86" bestFit="1" customWidth="1"/>
    <col min="10854" max="10854" width="44" style="86" customWidth="1"/>
    <col min="10855" max="10855" width="10.7109375" style="86" bestFit="1" customWidth="1"/>
    <col min="10856" max="10856" width="4.85546875" style="86" bestFit="1" customWidth="1"/>
    <col min="10857" max="10857" width="12.42578125" style="86" bestFit="1" customWidth="1"/>
    <col min="10858" max="10858" width="11" style="86" bestFit="1" customWidth="1"/>
    <col min="10859" max="10859" width="15.42578125" style="86" bestFit="1" customWidth="1"/>
    <col min="10860" max="10860" width="14.140625" style="86" bestFit="1" customWidth="1"/>
    <col min="10861" max="10861" width="15.5703125" style="86" bestFit="1" customWidth="1"/>
    <col min="10862" max="10862" width="12.42578125" style="86" bestFit="1" customWidth="1"/>
    <col min="10863" max="10863" width="13.140625" style="86" bestFit="1" customWidth="1"/>
    <col min="10864" max="10864" width="12.42578125" style="86" bestFit="1" customWidth="1"/>
    <col min="10865" max="11108" width="9.140625" style="86"/>
    <col min="11109" max="11109" width="5.140625" style="86" bestFit="1" customWidth="1"/>
    <col min="11110" max="11110" width="44" style="86" customWidth="1"/>
    <col min="11111" max="11111" width="10.7109375" style="86" bestFit="1" customWidth="1"/>
    <col min="11112" max="11112" width="4.85546875" style="86" bestFit="1" customWidth="1"/>
    <col min="11113" max="11113" width="12.42578125" style="86" bestFit="1" customWidth="1"/>
    <col min="11114" max="11114" width="11" style="86" bestFit="1" customWidth="1"/>
    <col min="11115" max="11115" width="15.42578125" style="86" bestFit="1" customWidth="1"/>
    <col min="11116" max="11116" width="14.140625" style="86" bestFit="1" customWidth="1"/>
    <col min="11117" max="11117" width="15.5703125" style="86" bestFit="1" customWidth="1"/>
    <col min="11118" max="11118" width="12.42578125" style="86" bestFit="1" customWidth="1"/>
    <col min="11119" max="11119" width="13.140625" style="86" bestFit="1" customWidth="1"/>
    <col min="11120" max="11120" width="12.42578125" style="86" bestFit="1" customWidth="1"/>
    <col min="11121" max="11364" width="9.140625" style="86"/>
    <col min="11365" max="11365" width="5.140625" style="86" bestFit="1" customWidth="1"/>
    <col min="11366" max="11366" width="44" style="86" customWidth="1"/>
    <col min="11367" max="11367" width="10.7109375" style="86" bestFit="1" customWidth="1"/>
    <col min="11368" max="11368" width="4.85546875" style="86" bestFit="1" customWidth="1"/>
    <col min="11369" max="11369" width="12.42578125" style="86" bestFit="1" customWidth="1"/>
    <col min="11370" max="11370" width="11" style="86" bestFit="1" customWidth="1"/>
    <col min="11371" max="11371" width="15.42578125" style="86" bestFit="1" customWidth="1"/>
    <col min="11372" max="11372" width="14.140625" style="86" bestFit="1" customWidth="1"/>
    <col min="11373" max="11373" width="15.5703125" style="86" bestFit="1" customWidth="1"/>
    <col min="11374" max="11374" width="12.42578125" style="86" bestFit="1" customWidth="1"/>
    <col min="11375" max="11375" width="13.140625" style="86" bestFit="1" customWidth="1"/>
    <col min="11376" max="11376" width="12.42578125" style="86" bestFit="1" customWidth="1"/>
    <col min="11377" max="11620" width="9.140625" style="86"/>
    <col min="11621" max="11621" width="5.140625" style="86" bestFit="1" customWidth="1"/>
    <col min="11622" max="11622" width="44" style="86" customWidth="1"/>
    <col min="11623" max="11623" width="10.7109375" style="86" bestFit="1" customWidth="1"/>
    <col min="11624" max="11624" width="4.85546875" style="86" bestFit="1" customWidth="1"/>
    <col min="11625" max="11625" width="12.42578125" style="86" bestFit="1" customWidth="1"/>
    <col min="11626" max="11626" width="11" style="86" bestFit="1" customWidth="1"/>
    <col min="11627" max="11627" width="15.42578125" style="86" bestFit="1" customWidth="1"/>
    <col min="11628" max="11628" width="14.140625" style="86" bestFit="1" customWidth="1"/>
    <col min="11629" max="11629" width="15.5703125" style="86" bestFit="1" customWidth="1"/>
    <col min="11630" max="11630" width="12.42578125" style="86" bestFit="1" customWidth="1"/>
    <col min="11631" max="11631" width="13.140625" style="86" bestFit="1" customWidth="1"/>
    <col min="11632" max="11632" width="12.42578125" style="86" bestFit="1" customWidth="1"/>
    <col min="11633" max="11876" width="9.140625" style="86"/>
    <col min="11877" max="11877" width="5.140625" style="86" bestFit="1" customWidth="1"/>
    <col min="11878" max="11878" width="44" style="86" customWidth="1"/>
    <col min="11879" max="11879" width="10.7109375" style="86" bestFit="1" customWidth="1"/>
    <col min="11880" max="11880" width="4.85546875" style="86" bestFit="1" customWidth="1"/>
    <col min="11881" max="11881" width="12.42578125" style="86" bestFit="1" customWidth="1"/>
    <col min="11882" max="11882" width="11" style="86" bestFit="1" customWidth="1"/>
    <col min="11883" max="11883" width="15.42578125" style="86" bestFit="1" customWidth="1"/>
    <col min="11884" max="11884" width="14.140625" style="86" bestFit="1" customWidth="1"/>
    <col min="11885" max="11885" width="15.5703125" style="86" bestFit="1" customWidth="1"/>
    <col min="11886" max="11886" width="12.42578125" style="86" bestFit="1" customWidth="1"/>
    <col min="11887" max="11887" width="13.140625" style="86" bestFit="1" customWidth="1"/>
    <col min="11888" max="11888" width="12.42578125" style="86" bestFit="1" customWidth="1"/>
    <col min="11889" max="12132" width="9.140625" style="86"/>
    <col min="12133" max="12133" width="5.140625" style="86" bestFit="1" customWidth="1"/>
    <col min="12134" max="12134" width="44" style="86" customWidth="1"/>
    <col min="12135" max="12135" width="10.7109375" style="86" bestFit="1" customWidth="1"/>
    <col min="12136" max="12136" width="4.85546875" style="86" bestFit="1" customWidth="1"/>
    <col min="12137" max="12137" width="12.42578125" style="86" bestFit="1" customWidth="1"/>
    <col min="12138" max="12138" width="11" style="86" bestFit="1" customWidth="1"/>
    <col min="12139" max="12139" width="15.42578125" style="86" bestFit="1" customWidth="1"/>
    <col min="12140" max="12140" width="14.140625" style="86" bestFit="1" customWidth="1"/>
    <col min="12141" max="12141" width="15.5703125" style="86" bestFit="1" customWidth="1"/>
    <col min="12142" max="12142" width="12.42578125" style="86" bestFit="1" customWidth="1"/>
    <col min="12143" max="12143" width="13.140625" style="86" bestFit="1" customWidth="1"/>
    <col min="12144" max="12144" width="12.42578125" style="86" bestFit="1" customWidth="1"/>
    <col min="12145" max="12388" width="9.140625" style="86"/>
    <col min="12389" max="12389" width="5.140625" style="86" bestFit="1" customWidth="1"/>
    <col min="12390" max="12390" width="44" style="86" customWidth="1"/>
    <col min="12391" max="12391" width="10.7109375" style="86" bestFit="1" customWidth="1"/>
    <col min="12392" max="12392" width="4.85546875" style="86" bestFit="1" customWidth="1"/>
    <col min="12393" max="12393" width="12.42578125" style="86" bestFit="1" customWidth="1"/>
    <col min="12394" max="12394" width="11" style="86" bestFit="1" customWidth="1"/>
    <col min="12395" max="12395" width="15.42578125" style="86" bestFit="1" customWidth="1"/>
    <col min="12396" max="12396" width="14.140625" style="86" bestFit="1" customWidth="1"/>
    <col min="12397" max="12397" width="15.5703125" style="86" bestFit="1" customWidth="1"/>
    <col min="12398" max="12398" width="12.42578125" style="86" bestFit="1" customWidth="1"/>
    <col min="12399" max="12399" width="13.140625" style="86" bestFit="1" customWidth="1"/>
    <col min="12400" max="12400" width="12.42578125" style="86" bestFit="1" customWidth="1"/>
    <col min="12401" max="12644" width="9.140625" style="86"/>
    <col min="12645" max="12645" width="5.140625" style="86" bestFit="1" customWidth="1"/>
    <col min="12646" max="12646" width="44" style="86" customWidth="1"/>
    <col min="12647" max="12647" width="10.7109375" style="86" bestFit="1" customWidth="1"/>
    <col min="12648" max="12648" width="4.85546875" style="86" bestFit="1" customWidth="1"/>
    <col min="12649" max="12649" width="12.42578125" style="86" bestFit="1" customWidth="1"/>
    <col min="12650" max="12650" width="11" style="86" bestFit="1" customWidth="1"/>
    <col min="12651" max="12651" width="15.42578125" style="86" bestFit="1" customWidth="1"/>
    <col min="12652" max="12652" width="14.140625" style="86" bestFit="1" customWidth="1"/>
    <col min="12653" max="12653" width="15.5703125" style="86" bestFit="1" customWidth="1"/>
    <col min="12654" max="12654" width="12.42578125" style="86" bestFit="1" customWidth="1"/>
    <col min="12655" max="12655" width="13.140625" style="86" bestFit="1" customWidth="1"/>
    <col min="12656" max="12656" width="12.42578125" style="86" bestFit="1" customWidth="1"/>
    <col min="12657" max="12900" width="9.140625" style="86"/>
    <col min="12901" max="12901" width="5.140625" style="86" bestFit="1" customWidth="1"/>
    <col min="12902" max="12902" width="44" style="86" customWidth="1"/>
    <col min="12903" max="12903" width="10.7109375" style="86" bestFit="1" customWidth="1"/>
    <col min="12904" max="12904" width="4.85546875" style="86" bestFit="1" customWidth="1"/>
    <col min="12905" max="12905" width="12.42578125" style="86" bestFit="1" customWidth="1"/>
    <col min="12906" max="12906" width="11" style="86" bestFit="1" customWidth="1"/>
    <col min="12907" max="12907" width="15.42578125" style="86" bestFit="1" customWidth="1"/>
    <col min="12908" max="12908" width="14.140625" style="86" bestFit="1" customWidth="1"/>
    <col min="12909" max="12909" width="15.5703125" style="86" bestFit="1" customWidth="1"/>
    <col min="12910" max="12910" width="12.42578125" style="86" bestFit="1" customWidth="1"/>
    <col min="12911" max="12911" width="13.140625" style="86" bestFit="1" customWidth="1"/>
    <col min="12912" max="12912" width="12.42578125" style="86" bestFit="1" customWidth="1"/>
    <col min="12913" max="13156" width="9.140625" style="86"/>
    <col min="13157" max="13157" width="5.140625" style="86" bestFit="1" customWidth="1"/>
    <col min="13158" max="13158" width="44" style="86" customWidth="1"/>
    <col min="13159" max="13159" width="10.7109375" style="86" bestFit="1" customWidth="1"/>
    <col min="13160" max="13160" width="4.85546875" style="86" bestFit="1" customWidth="1"/>
    <col min="13161" max="13161" width="12.42578125" style="86" bestFit="1" customWidth="1"/>
    <col min="13162" max="13162" width="11" style="86" bestFit="1" customWidth="1"/>
    <col min="13163" max="13163" width="15.42578125" style="86" bestFit="1" customWidth="1"/>
    <col min="13164" max="13164" width="14.140625" style="86" bestFit="1" customWidth="1"/>
    <col min="13165" max="13165" width="15.5703125" style="86" bestFit="1" customWidth="1"/>
    <col min="13166" max="13166" width="12.42578125" style="86" bestFit="1" customWidth="1"/>
    <col min="13167" max="13167" width="13.140625" style="86" bestFit="1" customWidth="1"/>
    <col min="13168" max="13168" width="12.42578125" style="86" bestFit="1" customWidth="1"/>
    <col min="13169" max="13412" width="9.140625" style="86"/>
    <col min="13413" max="13413" width="5.140625" style="86" bestFit="1" customWidth="1"/>
    <col min="13414" max="13414" width="44" style="86" customWidth="1"/>
    <col min="13415" max="13415" width="10.7109375" style="86" bestFit="1" customWidth="1"/>
    <col min="13416" max="13416" width="4.85546875" style="86" bestFit="1" customWidth="1"/>
    <col min="13417" max="13417" width="12.42578125" style="86" bestFit="1" customWidth="1"/>
    <col min="13418" max="13418" width="11" style="86" bestFit="1" customWidth="1"/>
    <col min="13419" max="13419" width="15.42578125" style="86" bestFit="1" customWidth="1"/>
    <col min="13420" max="13420" width="14.140625" style="86" bestFit="1" customWidth="1"/>
    <col min="13421" max="13421" width="15.5703125" style="86" bestFit="1" customWidth="1"/>
    <col min="13422" max="13422" width="12.42578125" style="86" bestFit="1" customWidth="1"/>
    <col min="13423" max="13423" width="13.140625" style="86" bestFit="1" customWidth="1"/>
    <col min="13424" max="13424" width="12.42578125" style="86" bestFit="1" customWidth="1"/>
    <col min="13425" max="13668" width="9.140625" style="86"/>
    <col min="13669" max="13669" width="5.140625" style="86" bestFit="1" customWidth="1"/>
    <col min="13670" max="13670" width="44" style="86" customWidth="1"/>
    <col min="13671" max="13671" width="10.7109375" style="86" bestFit="1" customWidth="1"/>
    <col min="13672" max="13672" width="4.85546875" style="86" bestFit="1" customWidth="1"/>
    <col min="13673" max="13673" width="12.42578125" style="86" bestFit="1" customWidth="1"/>
    <col min="13674" max="13674" width="11" style="86" bestFit="1" customWidth="1"/>
    <col min="13675" max="13675" width="15.42578125" style="86" bestFit="1" customWidth="1"/>
    <col min="13676" max="13676" width="14.140625" style="86" bestFit="1" customWidth="1"/>
    <col min="13677" max="13677" width="15.5703125" style="86" bestFit="1" customWidth="1"/>
    <col min="13678" max="13678" width="12.42578125" style="86" bestFit="1" customWidth="1"/>
    <col min="13679" max="13679" width="13.140625" style="86" bestFit="1" customWidth="1"/>
    <col min="13680" max="13680" width="12.42578125" style="86" bestFit="1" customWidth="1"/>
    <col min="13681" max="13924" width="9.140625" style="86"/>
    <col min="13925" max="13925" width="5.140625" style="86" bestFit="1" customWidth="1"/>
    <col min="13926" max="13926" width="44" style="86" customWidth="1"/>
    <col min="13927" max="13927" width="10.7109375" style="86" bestFit="1" customWidth="1"/>
    <col min="13928" max="13928" width="4.85546875" style="86" bestFit="1" customWidth="1"/>
    <col min="13929" max="13929" width="12.42578125" style="86" bestFit="1" customWidth="1"/>
    <col min="13930" max="13930" width="11" style="86" bestFit="1" customWidth="1"/>
    <col min="13931" max="13931" width="15.42578125" style="86" bestFit="1" customWidth="1"/>
    <col min="13932" max="13932" width="14.140625" style="86" bestFit="1" customWidth="1"/>
    <col min="13933" max="13933" width="15.5703125" style="86" bestFit="1" customWidth="1"/>
    <col min="13934" max="13934" width="12.42578125" style="86" bestFit="1" customWidth="1"/>
    <col min="13935" max="13935" width="13.140625" style="86" bestFit="1" customWidth="1"/>
    <col min="13936" max="13936" width="12.42578125" style="86" bestFit="1" customWidth="1"/>
    <col min="13937" max="14180" width="9.140625" style="86"/>
    <col min="14181" max="14181" width="5.140625" style="86" bestFit="1" customWidth="1"/>
    <col min="14182" max="14182" width="44" style="86" customWidth="1"/>
    <col min="14183" max="14183" width="10.7109375" style="86" bestFit="1" customWidth="1"/>
    <col min="14184" max="14184" width="4.85546875" style="86" bestFit="1" customWidth="1"/>
    <col min="14185" max="14185" width="12.42578125" style="86" bestFit="1" customWidth="1"/>
    <col min="14186" max="14186" width="11" style="86" bestFit="1" customWidth="1"/>
    <col min="14187" max="14187" width="15.42578125" style="86" bestFit="1" customWidth="1"/>
    <col min="14188" max="14188" width="14.140625" style="86" bestFit="1" customWidth="1"/>
    <col min="14189" max="14189" width="15.5703125" style="86" bestFit="1" customWidth="1"/>
    <col min="14190" max="14190" width="12.42578125" style="86" bestFit="1" customWidth="1"/>
    <col min="14191" max="14191" width="13.140625" style="86" bestFit="1" customWidth="1"/>
    <col min="14192" max="14192" width="12.42578125" style="86" bestFit="1" customWidth="1"/>
    <col min="14193" max="14436" width="9.140625" style="86"/>
    <col min="14437" max="14437" width="5.140625" style="86" bestFit="1" customWidth="1"/>
    <col min="14438" max="14438" width="44" style="86" customWidth="1"/>
    <col min="14439" max="14439" width="10.7109375" style="86" bestFit="1" customWidth="1"/>
    <col min="14440" max="14440" width="4.85546875" style="86" bestFit="1" customWidth="1"/>
    <col min="14441" max="14441" width="12.42578125" style="86" bestFit="1" customWidth="1"/>
    <col min="14442" max="14442" width="11" style="86" bestFit="1" customWidth="1"/>
    <col min="14443" max="14443" width="15.42578125" style="86" bestFit="1" customWidth="1"/>
    <col min="14444" max="14444" width="14.140625" style="86" bestFit="1" customWidth="1"/>
    <col min="14445" max="14445" width="15.5703125" style="86" bestFit="1" customWidth="1"/>
    <col min="14446" max="14446" width="12.42578125" style="86" bestFit="1" customWidth="1"/>
    <col min="14447" max="14447" width="13.140625" style="86" bestFit="1" customWidth="1"/>
    <col min="14448" max="14448" width="12.42578125" style="86" bestFit="1" customWidth="1"/>
    <col min="14449" max="14692" width="9.140625" style="86"/>
    <col min="14693" max="14693" width="5.140625" style="86" bestFit="1" customWidth="1"/>
    <col min="14694" max="14694" width="44" style="86" customWidth="1"/>
    <col min="14695" max="14695" width="10.7109375" style="86" bestFit="1" customWidth="1"/>
    <col min="14696" max="14696" width="4.85546875" style="86" bestFit="1" customWidth="1"/>
    <col min="14697" max="14697" width="12.42578125" style="86" bestFit="1" customWidth="1"/>
    <col min="14698" max="14698" width="11" style="86" bestFit="1" customWidth="1"/>
    <col min="14699" max="14699" width="15.42578125" style="86" bestFit="1" customWidth="1"/>
    <col min="14700" max="14700" width="14.140625" style="86" bestFit="1" customWidth="1"/>
    <col min="14701" max="14701" width="15.5703125" style="86" bestFit="1" customWidth="1"/>
    <col min="14702" max="14702" width="12.42578125" style="86" bestFit="1" customWidth="1"/>
    <col min="14703" max="14703" width="13.140625" style="86" bestFit="1" customWidth="1"/>
    <col min="14704" max="14704" width="12.42578125" style="86" bestFit="1" customWidth="1"/>
    <col min="14705" max="14948" width="9.140625" style="86"/>
    <col min="14949" max="14949" width="5.140625" style="86" bestFit="1" customWidth="1"/>
    <col min="14950" max="14950" width="44" style="86" customWidth="1"/>
    <col min="14951" max="14951" width="10.7109375" style="86" bestFit="1" customWidth="1"/>
    <col min="14952" max="14952" width="4.85546875" style="86" bestFit="1" customWidth="1"/>
    <col min="14953" max="14953" width="12.42578125" style="86" bestFit="1" customWidth="1"/>
    <col min="14954" max="14954" width="11" style="86" bestFit="1" customWidth="1"/>
    <col min="14955" max="14955" width="15.42578125" style="86" bestFit="1" customWidth="1"/>
    <col min="14956" max="14956" width="14.140625" style="86" bestFit="1" customWidth="1"/>
    <col min="14957" max="14957" width="15.5703125" style="86" bestFit="1" customWidth="1"/>
    <col min="14958" max="14958" width="12.42578125" style="86" bestFit="1" customWidth="1"/>
    <col min="14959" max="14959" width="13.140625" style="86" bestFit="1" customWidth="1"/>
    <col min="14960" max="14960" width="12.42578125" style="86" bestFit="1" customWidth="1"/>
    <col min="14961" max="15204" width="9.140625" style="86"/>
    <col min="15205" max="15205" width="5.140625" style="86" bestFit="1" customWidth="1"/>
    <col min="15206" max="15206" width="44" style="86" customWidth="1"/>
    <col min="15207" max="15207" width="10.7109375" style="86" bestFit="1" customWidth="1"/>
    <col min="15208" max="15208" width="4.85546875" style="86" bestFit="1" customWidth="1"/>
    <col min="15209" max="15209" width="12.42578125" style="86" bestFit="1" customWidth="1"/>
    <col min="15210" max="15210" width="11" style="86" bestFit="1" customWidth="1"/>
    <col min="15211" max="15211" width="15.42578125" style="86" bestFit="1" customWidth="1"/>
    <col min="15212" max="15212" width="14.140625" style="86" bestFit="1" customWidth="1"/>
    <col min="15213" max="15213" width="15.5703125" style="86" bestFit="1" customWidth="1"/>
    <col min="15214" max="15214" width="12.42578125" style="86" bestFit="1" customWidth="1"/>
    <col min="15215" max="15215" width="13.140625" style="86" bestFit="1" customWidth="1"/>
    <col min="15216" max="15216" width="12.42578125" style="86" bestFit="1" customWidth="1"/>
    <col min="15217" max="15460" width="9.140625" style="86"/>
    <col min="15461" max="15461" width="5.140625" style="86" bestFit="1" customWidth="1"/>
    <col min="15462" max="15462" width="44" style="86" customWidth="1"/>
    <col min="15463" max="15463" width="10.7109375" style="86" bestFit="1" customWidth="1"/>
    <col min="15464" max="15464" width="4.85546875" style="86" bestFit="1" customWidth="1"/>
    <col min="15465" max="15465" width="12.42578125" style="86" bestFit="1" customWidth="1"/>
    <col min="15466" max="15466" width="11" style="86" bestFit="1" customWidth="1"/>
    <col min="15467" max="15467" width="15.42578125" style="86" bestFit="1" customWidth="1"/>
    <col min="15468" max="15468" width="14.140625" style="86" bestFit="1" customWidth="1"/>
    <col min="15469" max="15469" width="15.5703125" style="86" bestFit="1" customWidth="1"/>
    <col min="15470" max="15470" width="12.42578125" style="86" bestFit="1" customWidth="1"/>
    <col min="15471" max="15471" width="13.140625" style="86" bestFit="1" customWidth="1"/>
    <col min="15472" max="15472" width="12.42578125" style="86" bestFit="1" customWidth="1"/>
    <col min="15473" max="16384" width="9.140625" style="86"/>
  </cols>
  <sheetData>
    <row r="1" spans="1:9" ht="20.25" x14ac:dyDescent="0.2">
      <c r="A1" s="279"/>
      <c r="B1" s="279"/>
      <c r="C1" s="279"/>
      <c r="D1" s="279"/>
      <c r="E1" s="229"/>
      <c r="F1" s="229"/>
      <c r="G1" s="229"/>
      <c r="H1" s="229"/>
      <c r="I1" s="229"/>
    </row>
    <row r="2" spans="1:9" s="230" customFormat="1" ht="20.25" x14ac:dyDescent="0.2">
      <c r="A2" s="406" t="s">
        <v>295</v>
      </c>
      <c r="B2" s="406"/>
      <c r="C2" s="406"/>
      <c r="D2" s="406"/>
      <c r="E2" s="406"/>
      <c r="F2" s="406"/>
      <c r="G2" s="406"/>
      <c r="H2" s="406"/>
      <c r="I2" s="406"/>
    </row>
    <row r="3" spans="1:9" s="230" customFormat="1" ht="20.25" x14ac:dyDescent="0.2">
      <c r="A3" s="406" t="s">
        <v>214</v>
      </c>
      <c r="B3" s="406"/>
      <c r="C3" s="406"/>
      <c r="D3" s="406"/>
      <c r="E3" s="406"/>
      <c r="F3" s="406"/>
      <c r="G3" s="406"/>
      <c r="H3" s="406"/>
      <c r="I3" s="406"/>
    </row>
    <row r="4" spans="1:9" s="230" customFormat="1" ht="20.25" x14ac:dyDescent="0.2">
      <c r="A4" s="406" t="s">
        <v>296</v>
      </c>
      <c r="B4" s="406"/>
      <c r="C4" s="406"/>
      <c r="D4" s="406"/>
      <c r="E4" s="406"/>
      <c r="F4" s="406"/>
      <c r="G4" s="406"/>
      <c r="H4" s="406"/>
      <c r="I4" s="406"/>
    </row>
    <row r="5" spans="1:9" s="230" customFormat="1" ht="20.25" x14ac:dyDescent="0.2">
      <c r="A5" s="410" t="str">
        <f>[1]Összesítő!G9</f>
        <v>2011 Budakalász, Budai út 10.</v>
      </c>
      <c r="B5" s="410"/>
      <c r="C5" s="410"/>
      <c r="D5" s="410"/>
      <c r="E5" s="410"/>
      <c r="F5" s="410"/>
      <c r="G5" s="410"/>
      <c r="H5" s="410"/>
      <c r="I5" s="410"/>
    </row>
    <row r="6" spans="1:9" s="98" customFormat="1" ht="25.5" x14ac:dyDescent="0.2">
      <c r="A6" s="231" t="s">
        <v>0</v>
      </c>
      <c r="B6" s="232" t="s">
        <v>1</v>
      </c>
      <c r="C6" s="232" t="s">
        <v>216</v>
      </c>
      <c r="D6" s="232" t="s">
        <v>217</v>
      </c>
      <c r="E6" s="232" t="s">
        <v>4</v>
      </c>
      <c r="F6" s="232" t="s">
        <v>5</v>
      </c>
      <c r="G6" s="232" t="s">
        <v>6</v>
      </c>
      <c r="H6" s="232" t="s">
        <v>7</v>
      </c>
      <c r="I6" s="232" t="s">
        <v>8</v>
      </c>
    </row>
    <row r="7" spans="1:9" s="233" customFormat="1" ht="18" x14ac:dyDescent="0.25">
      <c r="A7" s="411" t="s">
        <v>297</v>
      </c>
      <c r="B7" s="412"/>
      <c r="C7" s="412"/>
      <c r="D7" s="412"/>
      <c r="E7" s="244"/>
      <c r="F7" s="244"/>
      <c r="G7" s="244"/>
      <c r="H7" s="244"/>
      <c r="I7" s="244"/>
    </row>
    <row r="8" spans="1:9" s="230" customFormat="1" ht="51" customHeight="1" x14ac:dyDescent="0.2">
      <c r="A8" s="234">
        <v>1</v>
      </c>
      <c r="B8" s="283" t="s">
        <v>298</v>
      </c>
      <c r="C8" s="252">
        <v>1</v>
      </c>
      <c r="D8" s="253" t="s">
        <v>223</v>
      </c>
      <c r="E8" s="253">
        <v>0</v>
      </c>
      <c r="F8" s="273">
        <v>0</v>
      </c>
      <c r="G8" s="273">
        <v>0</v>
      </c>
      <c r="H8" s="273">
        <v>0</v>
      </c>
      <c r="I8" s="273">
        <v>0</v>
      </c>
    </row>
    <row r="9" spans="1:9" s="230" customFormat="1" ht="17.25" customHeight="1" x14ac:dyDescent="0.2">
      <c r="A9" s="234">
        <v>2</v>
      </c>
      <c r="B9" s="283" t="s">
        <v>299</v>
      </c>
      <c r="C9" s="252">
        <v>3</v>
      </c>
      <c r="D9" s="253" t="s">
        <v>300</v>
      </c>
      <c r="E9" s="253">
        <v>0</v>
      </c>
      <c r="F9" s="273">
        <v>0</v>
      </c>
      <c r="G9" s="273">
        <v>0</v>
      </c>
      <c r="H9" s="273">
        <v>0</v>
      </c>
      <c r="I9" s="273">
        <v>0</v>
      </c>
    </row>
    <row r="10" spans="1:9" s="230" customFormat="1" ht="51" customHeight="1" x14ac:dyDescent="0.2">
      <c r="A10" s="234">
        <v>3</v>
      </c>
      <c r="B10" s="283" t="s">
        <v>301</v>
      </c>
      <c r="C10" s="252">
        <v>3</v>
      </c>
      <c r="D10" s="253" t="s">
        <v>300</v>
      </c>
      <c r="E10" s="253">
        <v>0</v>
      </c>
      <c r="F10" s="273">
        <v>0</v>
      </c>
      <c r="G10" s="273">
        <v>0</v>
      </c>
      <c r="H10" s="273">
        <v>0</v>
      </c>
      <c r="I10" s="273">
        <v>0</v>
      </c>
    </row>
    <row r="11" spans="1:9" s="230" customFormat="1" ht="67.5" customHeight="1" x14ac:dyDescent="0.2">
      <c r="A11" s="234">
        <v>4</v>
      </c>
      <c r="B11" s="283" t="s">
        <v>302</v>
      </c>
      <c r="C11" s="252">
        <v>20</v>
      </c>
      <c r="D11" s="253" t="s">
        <v>303</v>
      </c>
      <c r="E11" s="253">
        <v>0</v>
      </c>
      <c r="F11" s="273">
        <v>0</v>
      </c>
      <c r="G11" s="273">
        <v>0</v>
      </c>
      <c r="H11" s="273">
        <v>0</v>
      </c>
      <c r="I11" s="273">
        <v>0</v>
      </c>
    </row>
    <row r="12" spans="1:9" s="230" customFormat="1" ht="64.5" customHeight="1" x14ac:dyDescent="0.2">
      <c r="A12" s="234">
        <v>5</v>
      </c>
      <c r="B12" s="283" t="s">
        <v>304</v>
      </c>
      <c r="C12" s="252">
        <v>25</v>
      </c>
      <c r="D12" s="253" t="s">
        <v>303</v>
      </c>
      <c r="E12" s="253">
        <v>0</v>
      </c>
      <c r="F12" s="273">
        <v>0</v>
      </c>
      <c r="G12" s="273">
        <v>0</v>
      </c>
      <c r="H12" s="273">
        <v>0</v>
      </c>
      <c r="I12" s="273">
        <v>0</v>
      </c>
    </row>
    <row r="13" spans="1:9" s="230" customFormat="1" ht="66.75" customHeight="1" x14ac:dyDescent="0.2">
      <c r="A13" s="234">
        <v>6</v>
      </c>
      <c r="B13" s="283" t="s">
        <v>305</v>
      </c>
      <c r="C13" s="252">
        <v>20</v>
      </c>
      <c r="D13" s="253" t="s">
        <v>303</v>
      </c>
      <c r="E13" s="253">
        <v>0</v>
      </c>
      <c r="F13" s="273">
        <v>0</v>
      </c>
      <c r="G13" s="273">
        <v>0</v>
      </c>
      <c r="H13" s="273">
        <v>0</v>
      </c>
      <c r="I13" s="273">
        <v>0</v>
      </c>
    </row>
    <row r="14" spans="1:9" s="230" customFormat="1" ht="68.25" customHeight="1" x14ac:dyDescent="0.2">
      <c r="A14" s="234">
        <v>7</v>
      </c>
      <c r="B14" s="283" t="s">
        <v>306</v>
      </c>
      <c r="C14" s="252">
        <v>20</v>
      </c>
      <c r="D14" s="253" t="s">
        <v>303</v>
      </c>
      <c r="E14" s="253">
        <v>0</v>
      </c>
      <c r="F14" s="273">
        <v>0</v>
      </c>
      <c r="G14" s="273">
        <v>0</v>
      </c>
      <c r="H14" s="273">
        <v>0</v>
      </c>
      <c r="I14" s="273">
        <v>0</v>
      </c>
    </row>
    <row r="15" spans="1:9" s="230" customFormat="1" ht="78" customHeight="1" x14ac:dyDescent="0.2">
      <c r="A15" s="234">
        <v>8</v>
      </c>
      <c r="B15" s="283" t="s">
        <v>307</v>
      </c>
      <c r="C15" s="252">
        <v>6</v>
      </c>
      <c r="D15" s="253" t="s">
        <v>221</v>
      </c>
      <c r="E15" s="253">
        <v>0</v>
      </c>
      <c r="F15" s="273">
        <v>0</v>
      </c>
      <c r="G15" s="273">
        <v>0</v>
      </c>
      <c r="H15" s="273">
        <v>0</v>
      </c>
      <c r="I15" s="273">
        <v>0</v>
      </c>
    </row>
    <row r="16" spans="1:9" s="230" customFormat="1" ht="77.25" customHeight="1" x14ac:dyDescent="0.2">
      <c r="A16" s="234">
        <v>9</v>
      </c>
      <c r="B16" s="283" t="s">
        <v>308</v>
      </c>
      <c r="C16" s="252">
        <v>4</v>
      </c>
      <c r="D16" s="253" t="s">
        <v>221</v>
      </c>
      <c r="E16" s="253">
        <v>0</v>
      </c>
      <c r="F16" s="273">
        <v>0</v>
      </c>
      <c r="G16" s="273">
        <v>0</v>
      </c>
      <c r="H16" s="273">
        <v>0</v>
      </c>
      <c r="I16" s="273">
        <v>0</v>
      </c>
    </row>
    <row r="17" spans="1:9" s="230" customFormat="1" ht="68.25" customHeight="1" x14ac:dyDescent="0.2">
      <c r="A17" s="234">
        <v>10</v>
      </c>
      <c r="B17" s="283" t="s">
        <v>309</v>
      </c>
      <c r="C17" s="252">
        <v>1</v>
      </c>
      <c r="D17" s="253" t="s">
        <v>221</v>
      </c>
      <c r="E17" s="253">
        <v>0</v>
      </c>
      <c r="F17" s="273">
        <v>0</v>
      </c>
      <c r="G17" s="273">
        <v>0</v>
      </c>
      <c r="H17" s="273">
        <v>0</v>
      </c>
      <c r="I17" s="273">
        <v>0</v>
      </c>
    </row>
    <row r="18" spans="1:9" s="230" customFormat="1" ht="99.75" customHeight="1" x14ac:dyDescent="0.2">
      <c r="A18" s="234">
        <v>11</v>
      </c>
      <c r="B18" s="283" t="s">
        <v>310</v>
      </c>
      <c r="C18" s="252">
        <v>3</v>
      </c>
      <c r="D18" s="253" t="s">
        <v>223</v>
      </c>
      <c r="E18" s="253">
        <v>0</v>
      </c>
      <c r="F18" s="273">
        <v>0</v>
      </c>
      <c r="G18" s="273">
        <v>0</v>
      </c>
      <c r="H18" s="273">
        <v>0</v>
      </c>
      <c r="I18" s="273">
        <v>0</v>
      </c>
    </row>
    <row r="19" spans="1:9" s="230" customFormat="1" ht="93.75" customHeight="1" x14ac:dyDescent="0.2">
      <c r="A19" s="234">
        <v>12</v>
      </c>
      <c r="B19" s="251" t="s">
        <v>311</v>
      </c>
      <c r="C19" s="252">
        <v>1</v>
      </c>
      <c r="D19" s="253" t="s">
        <v>221</v>
      </c>
      <c r="E19" s="253">
        <v>0</v>
      </c>
      <c r="F19" s="273">
        <v>0</v>
      </c>
      <c r="G19" s="273">
        <v>0</v>
      </c>
      <c r="H19" s="273">
        <v>0</v>
      </c>
      <c r="I19" s="273">
        <v>0</v>
      </c>
    </row>
    <row r="20" spans="1:9" s="230" customFormat="1" ht="25.5" x14ac:dyDescent="0.2">
      <c r="A20" s="234">
        <v>13</v>
      </c>
      <c r="B20" s="284" t="s">
        <v>312</v>
      </c>
      <c r="C20" s="252">
        <v>10</v>
      </c>
      <c r="D20" s="253" t="s">
        <v>223</v>
      </c>
      <c r="E20" s="253">
        <v>0</v>
      </c>
      <c r="F20" s="273">
        <v>0</v>
      </c>
      <c r="G20" s="273">
        <v>0</v>
      </c>
      <c r="H20" s="273">
        <v>0</v>
      </c>
      <c r="I20" s="273">
        <v>0</v>
      </c>
    </row>
    <row r="21" spans="1:9" x14ac:dyDescent="0.2">
      <c r="A21" s="98"/>
      <c r="B21" s="98"/>
      <c r="C21" s="98"/>
      <c r="D21" s="264"/>
      <c r="E21" s="264"/>
      <c r="F21" s="264"/>
      <c r="G21" s="264"/>
      <c r="H21" s="265"/>
    </row>
    <row r="22" spans="1:9" x14ac:dyDescent="0.2">
      <c r="A22" s="86"/>
      <c r="D22" s="87"/>
      <c r="E22" s="87"/>
      <c r="G22" s="331" t="s">
        <v>9</v>
      </c>
      <c r="H22" s="331" t="s">
        <v>10</v>
      </c>
      <c r="I22" s="331" t="s">
        <v>11</v>
      </c>
    </row>
    <row r="23" spans="1:9" x14ac:dyDescent="0.2">
      <c r="A23" s="86"/>
      <c r="G23" s="332"/>
      <c r="H23" s="332"/>
      <c r="I23" s="332"/>
    </row>
    <row r="24" spans="1:9" ht="15.75" x14ac:dyDescent="0.25">
      <c r="C24" s="333" t="s">
        <v>268</v>
      </c>
      <c r="D24" s="407"/>
      <c r="E24" s="334"/>
      <c r="F24" s="89" t="s">
        <v>12</v>
      </c>
      <c r="G24" s="89">
        <v>0</v>
      </c>
      <c r="H24" s="89">
        <v>0</v>
      </c>
      <c r="I24" s="89">
        <v>0</v>
      </c>
    </row>
    <row r="25" spans="1:9" ht="15.75" x14ac:dyDescent="0.25">
      <c r="C25" s="335"/>
      <c r="D25" s="408"/>
      <c r="E25" s="336"/>
      <c r="F25" s="89" t="s">
        <v>2</v>
      </c>
      <c r="G25" s="89">
        <v>0</v>
      </c>
      <c r="H25" s="89">
        <v>0</v>
      </c>
      <c r="I25" s="89">
        <v>0</v>
      </c>
    </row>
    <row r="26" spans="1:9" ht="15.75" x14ac:dyDescent="0.25">
      <c r="A26" s="86"/>
      <c r="C26" s="337"/>
      <c r="D26" s="409"/>
      <c r="E26" s="338"/>
      <c r="F26" s="90" t="s">
        <v>3</v>
      </c>
      <c r="G26" s="89">
        <v>0</v>
      </c>
      <c r="H26" s="89">
        <v>0</v>
      </c>
      <c r="I26" s="89">
        <v>0</v>
      </c>
    </row>
    <row r="27" spans="1:9" ht="15.75" x14ac:dyDescent="0.25">
      <c r="A27" s="86"/>
      <c r="C27" s="91"/>
      <c r="D27" s="91"/>
      <c r="E27" s="91"/>
      <c r="F27" s="92"/>
      <c r="G27" s="93"/>
      <c r="H27" s="93"/>
      <c r="I27" s="94"/>
    </row>
    <row r="28" spans="1:9" ht="15" x14ac:dyDescent="0.2">
      <c r="A28" s="86"/>
      <c r="B28" s="266"/>
    </row>
    <row r="29" spans="1:9" x14ac:dyDescent="0.2">
      <c r="A29" s="86"/>
      <c r="B29" s="269"/>
    </row>
    <row r="30" spans="1:9" x14ac:dyDescent="0.2">
      <c r="A30" s="86"/>
      <c r="B30" s="87"/>
    </row>
    <row r="31" spans="1:9" x14ac:dyDescent="0.2">
      <c r="A31" s="86"/>
      <c r="B31" s="274"/>
      <c r="C31" s="87"/>
      <c r="D31" s="87"/>
    </row>
    <row r="32" spans="1:9" ht="15.75" x14ac:dyDescent="0.25">
      <c r="A32" s="86"/>
      <c r="B32" s="280"/>
      <c r="C32" s="101"/>
      <c r="D32" s="101"/>
    </row>
    <row r="33" spans="1:4" x14ac:dyDescent="0.2">
      <c r="A33" s="86"/>
      <c r="B33" s="281"/>
      <c r="C33" s="282"/>
      <c r="D33" s="282"/>
    </row>
    <row r="36" spans="1:4" x14ac:dyDescent="0.2">
      <c r="A36" s="86"/>
      <c r="B36" s="274"/>
    </row>
    <row r="37" spans="1:4" ht="15.75" x14ac:dyDescent="0.25">
      <c r="A37" s="86"/>
      <c r="B37" s="280"/>
    </row>
    <row r="38" spans="1:4" ht="15" x14ac:dyDescent="0.2">
      <c r="A38" s="86"/>
      <c r="B38" s="275"/>
    </row>
  </sheetData>
  <mergeCells count="9">
    <mergeCell ref="A2:I2"/>
    <mergeCell ref="A3:I3"/>
    <mergeCell ref="C24:E26"/>
    <mergeCell ref="A4:I4"/>
    <mergeCell ref="A5:I5"/>
    <mergeCell ref="A7:D7"/>
    <mergeCell ref="G22:G23"/>
    <mergeCell ref="H22:H23"/>
    <mergeCell ref="I22:I23"/>
  </mergeCells>
  <printOptions horizontalCentered="1"/>
  <pageMargins left="0.25" right="0.25" top="0.75" bottom="0.75" header="0.3" footer="0.3"/>
  <pageSetup paperSize="9" scale="64" fitToHeight="0" orientation="portrait" r:id="rId1"/>
  <headerFooter alignWithMargins="0">
    <oddHeader xml:space="preserve">&amp;L
</oddHeader>
    <oddFooter>&amp;C&amp;P</oddFooter>
  </headerFooter>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J115"/>
  <sheetViews>
    <sheetView view="pageBreakPreview" topLeftCell="A58" zoomScale="85" zoomScaleNormal="100" zoomScaleSheetLayoutView="85" workbookViewId="0">
      <selection activeCell="C11" sqref="C11"/>
    </sheetView>
  </sheetViews>
  <sheetFormatPr defaultColWidth="9.140625" defaultRowHeight="12.75" x14ac:dyDescent="0.2"/>
  <cols>
    <col min="1" max="1" width="6.85546875" style="154" customWidth="1"/>
    <col min="2" max="2" width="18.7109375" style="88" customWidth="1"/>
    <col min="3" max="3" width="10.140625" style="88" customWidth="1"/>
    <col min="4" max="4" width="43.42578125" style="86" customWidth="1"/>
    <col min="5" max="5" width="11.85546875" style="86" customWidth="1"/>
    <col min="6" max="6" width="12.5703125" style="86" bestFit="1" customWidth="1"/>
    <col min="7" max="7" width="12" style="86" bestFit="1" customWidth="1"/>
    <col min="8" max="8" width="21.7109375" style="86" bestFit="1" customWidth="1"/>
    <col min="9" max="9" width="20" style="86" bestFit="1" customWidth="1"/>
    <col min="10" max="10" width="20.140625" style="86" bestFit="1" customWidth="1"/>
    <col min="11" max="16384" width="9.140625" style="86"/>
  </cols>
  <sheetData>
    <row r="3" spans="1:10" ht="15.75" x14ac:dyDescent="0.25">
      <c r="A3" s="291"/>
      <c r="B3" s="291"/>
      <c r="C3" s="291"/>
      <c r="D3" s="291"/>
    </row>
    <row r="4" spans="1:10" ht="18.75" x14ac:dyDescent="0.2">
      <c r="A4" s="292"/>
      <c r="B4" s="292"/>
      <c r="C4" s="292"/>
      <c r="D4" s="292"/>
    </row>
    <row r="5" spans="1:10" x14ac:dyDescent="0.2">
      <c r="A5" s="86"/>
      <c r="B5" s="86"/>
      <c r="C5" s="86"/>
    </row>
    <row r="6" spans="1:10" ht="15" x14ac:dyDescent="0.2">
      <c r="A6" s="293"/>
      <c r="B6" s="293"/>
      <c r="C6" s="293"/>
      <c r="D6" s="293"/>
    </row>
    <row r="7" spans="1:10" ht="15" x14ac:dyDescent="0.2">
      <c r="A7" s="196"/>
      <c r="B7" s="196"/>
      <c r="C7" s="196"/>
      <c r="D7" s="196"/>
    </row>
    <row r="8" spans="1:10" ht="15" x14ac:dyDescent="0.2">
      <c r="A8" s="196"/>
      <c r="B8" s="196"/>
      <c r="C8" s="198"/>
      <c r="D8" s="198"/>
    </row>
    <row r="9" spans="1:10" ht="15" x14ac:dyDescent="0.2">
      <c r="A9" s="196">
        <f>Összesítő!A17</f>
        <v>0</v>
      </c>
      <c r="B9" s="196"/>
      <c r="C9" s="196"/>
      <c r="D9" s="196"/>
    </row>
    <row r="10" spans="1:10" ht="15" x14ac:dyDescent="0.2">
      <c r="A10" s="86"/>
      <c r="B10" s="86"/>
      <c r="C10" s="196"/>
      <c r="D10" s="196"/>
    </row>
    <row r="11" spans="1:10" ht="21.75" customHeight="1" x14ac:dyDescent="0.2">
      <c r="A11" s="192"/>
      <c r="B11" s="192"/>
      <c r="C11" s="192"/>
      <c r="D11" s="192"/>
      <c r="E11" s="192"/>
      <c r="F11" s="192"/>
      <c r="G11" s="192"/>
      <c r="H11" s="192"/>
      <c r="I11" s="192"/>
      <c r="J11" s="192"/>
    </row>
    <row r="12" spans="1:10" ht="15" customHeight="1" x14ac:dyDescent="0.2">
      <c r="A12" s="191"/>
      <c r="B12" s="191"/>
      <c r="C12" s="191"/>
      <c r="D12" s="191"/>
      <c r="E12" s="191"/>
      <c r="F12" s="191"/>
      <c r="G12" s="191"/>
      <c r="H12" s="191"/>
      <c r="I12" s="191"/>
      <c r="J12" s="191"/>
    </row>
    <row r="13" spans="1:10" ht="12.75" customHeight="1" x14ac:dyDescent="0.2">
      <c r="A13" s="166"/>
      <c r="B13" s="166"/>
      <c r="C13" s="166"/>
      <c r="D13" s="167"/>
      <c r="E13" s="167"/>
      <c r="F13" s="167"/>
      <c r="G13" s="167"/>
      <c r="H13" s="167"/>
      <c r="I13" s="167"/>
      <c r="J13" s="167"/>
    </row>
    <row r="14" spans="1:10" s="152" customFormat="1" ht="21" customHeight="1" x14ac:dyDescent="0.2">
      <c r="A14" s="372" t="s">
        <v>130</v>
      </c>
      <c r="B14" s="373"/>
      <c r="C14" s="373"/>
      <c r="D14" s="373"/>
      <c r="E14" s="373"/>
      <c r="F14" s="373"/>
      <c r="G14" s="373"/>
      <c r="H14" s="373"/>
      <c r="I14" s="373"/>
      <c r="J14" s="374"/>
    </row>
    <row r="15" spans="1:10" s="152" customFormat="1" ht="12.75" customHeight="1" x14ac:dyDescent="0.2">
      <c r="A15" s="105"/>
      <c r="B15" s="318"/>
      <c r="C15" s="319"/>
      <c r="D15" s="106"/>
      <c r="E15" s="106"/>
      <c r="F15" s="106"/>
      <c r="G15" s="106"/>
      <c r="H15" s="106"/>
      <c r="I15" s="106"/>
      <c r="J15" s="107"/>
    </row>
    <row r="16" spans="1:10" s="152" customFormat="1" ht="12.75" customHeight="1" x14ac:dyDescent="0.2">
      <c r="A16" s="320" t="s">
        <v>78</v>
      </c>
      <c r="B16" s="370" t="s">
        <v>24</v>
      </c>
      <c r="C16" s="371" t="s">
        <v>25</v>
      </c>
      <c r="D16" s="369" t="s">
        <v>26</v>
      </c>
      <c r="E16" s="365" t="s">
        <v>27</v>
      </c>
      <c r="F16" s="366" t="s">
        <v>28</v>
      </c>
      <c r="G16" s="366"/>
      <c r="H16" s="367" t="s">
        <v>29</v>
      </c>
      <c r="I16" s="367"/>
      <c r="J16" s="368" t="s">
        <v>30</v>
      </c>
    </row>
    <row r="17" spans="1:10" s="152" customFormat="1" ht="12.75" customHeight="1" x14ac:dyDescent="0.2">
      <c r="A17" s="320"/>
      <c r="B17" s="370"/>
      <c r="C17" s="371"/>
      <c r="D17" s="369"/>
      <c r="E17" s="365"/>
      <c r="F17" s="121" t="s">
        <v>31</v>
      </c>
      <c r="G17" s="121" t="s">
        <v>32</v>
      </c>
      <c r="H17" s="122" t="s">
        <v>31</v>
      </c>
      <c r="I17" s="122" t="s">
        <v>32</v>
      </c>
      <c r="J17" s="368"/>
    </row>
    <row r="18" spans="1:10" s="152" customFormat="1" ht="51" x14ac:dyDescent="0.2">
      <c r="A18" s="110" t="s">
        <v>16</v>
      </c>
      <c r="B18" s="111" t="s">
        <v>61</v>
      </c>
      <c r="C18" s="112">
        <f>C20</f>
        <v>16</v>
      </c>
      <c r="D18" s="111" t="s">
        <v>62</v>
      </c>
      <c r="E18" s="220">
        <v>110</v>
      </c>
      <c r="F18" s="113"/>
      <c r="G18" s="113"/>
      <c r="H18" s="127">
        <f>E18*F18</f>
        <v>0</v>
      </c>
      <c r="I18" s="127">
        <f>E18*G18</f>
        <v>0</v>
      </c>
      <c r="J18" s="127">
        <f>H18+I18</f>
        <v>0</v>
      </c>
    </row>
    <row r="19" spans="1:10" s="152" customFormat="1" ht="63.75" x14ac:dyDescent="0.2">
      <c r="A19" s="110" t="s">
        <v>17</v>
      </c>
      <c r="B19" s="111" t="s">
        <v>63</v>
      </c>
      <c r="C19" s="114" t="s">
        <v>64</v>
      </c>
      <c r="D19" s="111" t="s">
        <v>65</v>
      </c>
      <c r="E19" s="115">
        <f>E20</f>
        <v>360</v>
      </c>
      <c r="F19" s="158"/>
      <c r="G19" s="158"/>
      <c r="H19" s="127">
        <f t="shared" ref="H19:H25" si="0">E19*F19</f>
        <v>0</v>
      </c>
      <c r="I19" s="127">
        <f t="shared" ref="I19:I25" si="1">E19*G19</f>
        <v>0</v>
      </c>
      <c r="J19" s="127">
        <f t="shared" ref="J19:J25" si="2">H19+I19</f>
        <v>0</v>
      </c>
    </row>
    <row r="20" spans="1:10" s="152" customFormat="1" ht="30.75" customHeight="1" x14ac:dyDescent="0.2">
      <c r="A20" s="110" t="s">
        <v>18</v>
      </c>
      <c r="B20" s="116" t="s">
        <v>23</v>
      </c>
      <c r="C20" s="132">
        <v>16</v>
      </c>
      <c r="D20" s="116" t="s">
        <v>66</v>
      </c>
      <c r="E20" s="115">
        <v>360</v>
      </c>
      <c r="F20" s="158"/>
      <c r="G20" s="158"/>
      <c r="H20" s="127">
        <f t="shared" si="0"/>
        <v>0</v>
      </c>
      <c r="I20" s="127">
        <f t="shared" si="1"/>
        <v>0</v>
      </c>
      <c r="J20" s="127">
        <f t="shared" si="2"/>
        <v>0</v>
      </c>
    </row>
    <row r="21" spans="1:10" s="152" customFormat="1" ht="33.75" customHeight="1" x14ac:dyDescent="0.2">
      <c r="A21" s="110" t="s">
        <v>19</v>
      </c>
      <c r="B21" s="111" t="s">
        <v>67</v>
      </c>
      <c r="C21" s="117">
        <v>6</v>
      </c>
      <c r="D21" s="111" t="s">
        <v>133</v>
      </c>
      <c r="E21" s="118">
        <f>ROUND(E19*C21,-1)</f>
        <v>2160</v>
      </c>
      <c r="F21" s="159"/>
      <c r="G21" s="159"/>
      <c r="H21" s="127">
        <f t="shared" si="0"/>
        <v>0</v>
      </c>
      <c r="I21" s="127">
        <f t="shared" si="1"/>
        <v>0</v>
      </c>
      <c r="J21" s="127">
        <f t="shared" si="2"/>
        <v>0</v>
      </c>
    </row>
    <row r="22" spans="1:10" s="152" customFormat="1" ht="51" x14ac:dyDescent="0.2">
      <c r="A22" s="110" t="s">
        <v>20</v>
      </c>
      <c r="B22" s="111" t="s">
        <v>69</v>
      </c>
      <c r="C22" s="114" t="s">
        <v>64</v>
      </c>
      <c r="D22" s="111" t="s">
        <v>70</v>
      </c>
      <c r="E22" s="115">
        <v>468</v>
      </c>
      <c r="F22" s="158"/>
      <c r="G22" s="158"/>
      <c r="H22" s="127">
        <f>E22*F22</f>
        <v>0</v>
      </c>
      <c r="I22" s="127">
        <f t="shared" si="1"/>
        <v>0</v>
      </c>
      <c r="J22" s="127">
        <f t="shared" si="2"/>
        <v>0</v>
      </c>
    </row>
    <row r="23" spans="1:10" s="152" customFormat="1" ht="25.5" x14ac:dyDescent="0.2">
      <c r="A23" s="110" t="s">
        <v>44</v>
      </c>
      <c r="B23" s="111" t="s">
        <v>47</v>
      </c>
      <c r="C23" s="114" t="s">
        <v>71</v>
      </c>
      <c r="D23" s="111" t="s">
        <v>72</v>
      </c>
      <c r="E23" s="115">
        <f>E19</f>
        <v>360</v>
      </c>
      <c r="F23" s="158"/>
      <c r="G23" s="158"/>
      <c r="H23" s="127">
        <f t="shared" si="0"/>
        <v>0</v>
      </c>
      <c r="I23" s="127">
        <f t="shared" si="1"/>
        <v>0</v>
      </c>
      <c r="J23" s="127">
        <f t="shared" si="2"/>
        <v>0</v>
      </c>
    </row>
    <row r="24" spans="1:10" s="152" customFormat="1" ht="76.5" x14ac:dyDescent="0.2">
      <c r="A24" s="110" t="s">
        <v>45</v>
      </c>
      <c r="B24" s="111" t="s">
        <v>73</v>
      </c>
      <c r="C24" s="114" t="s">
        <v>74</v>
      </c>
      <c r="D24" s="111" t="s">
        <v>75</v>
      </c>
      <c r="E24" s="115">
        <f>E19</f>
        <v>360</v>
      </c>
      <c r="F24" s="158"/>
      <c r="G24" s="158"/>
      <c r="H24" s="127">
        <f>E24*F24</f>
        <v>0</v>
      </c>
      <c r="I24" s="127">
        <f t="shared" si="1"/>
        <v>0</v>
      </c>
      <c r="J24" s="127">
        <f t="shared" si="2"/>
        <v>0</v>
      </c>
    </row>
    <row r="25" spans="1:10" s="152" customFormat="1" ht="63.75" x14ac:dyDescent="0.2">
      <c r="A25" s="110" t="s">
        <v>46</v>
      </c>
      <c r="B25" s="111" t="s">
        <v>53</v>
      </c>
      <c r="C25" s="119" t="s">
        <v>76</v>
      </c>
      <c r="D25" s="120" t="s">
        <v>77</v>
      </c>
      <c r="E25" s="221">
        <v>1</v>
      </c>
      <c r="F25" s="159"/>
      <c r="G25" s="159"/>
      <c r="H25" s="169">
        <f t="shared" si="0"/>
        <v>0</v>
      </c>
      <c r="I25" s="169">
        <f t="shared" si="1"/>
        <v>0</v>
      </c>
      <c r="J25" s="169">
        <f t="shared" si="2"/>
        <v>0</v>
      </c>
    </row>
    <row r="26" spans="1:10" s="99" customFormat="1" ht="89.25" x14ac:dyDescent="0.2">
      <c r="A26" s="110" t="s">
        <v>52</v>
      </c>
      <c r="B26" s="133" t="s">
        <v>92</v>
      </c>
      <c r="C26" s="119" t="s">
        <v>76</v>
      </c>
      <c r="D26" s="134" t="s">
        <v>132</v>
      </c>
      <c r="E26" s="129">
        <v>623.02480000000003</v>
      </c>
      <c r="F26" s="170"/>
      <c r="G26" s="170"/>
      <c r="H26" s="60">
        <f>E26*F26</f>
        <v>0</v>
      </c>
      <c r="I26" s="60">
        <f>E26*G26</f>
        <v>0</v>
      </c>
      <c r="J26" s="60">
        <f>H26+I26</f>
        <v>0</v>
      </c>
    </row>
    <row r="27" spans="1:10" s="99" customFormat="1" ht="20.100000000000001" customHeight="1" x14ac:dyDescent="0.2">
      <c r="A27" s="339" t="s">
        <v>79</v>
      </c>
      <c r="B27" s="340"/>
      <c r="C27" s="340"/>
      <c r="D27" s="340"/>
      <c r="E27" s="340"/>
      <c r="F27" s="340"/>
      <c r="G27" s="341"/>
      <c r="H27" s="60">
        <f>SUM(H18:H26)</f>
        <v>0</v>
      </c>
      <c r="I27" s="60">
        <f>SUM(I18:I26)</f>
        <v>0</v>
      </c>
      <c r="J27" s="61">
        <f>SUM(J18:J26)</f>
        <v>0</v>
      </c>
    </row>
    <row r="28" spans="1:10" s="99" customFormat="1" ht="20.100000000000001" customHeight="1" x14ac:dyDescent="0.2">
      <c r="A28" s="342" t="s">
        <v>51</v>
      </c>
      <c r="B28" s="343"/>
      <c r="C28" s="343"/>
      <c r="D28" s="343"/>
      <c r="E28" s="343"/>
      <c r="F28" s="343"/>
      <c r="G28" s="344"/>
      <c r="H28" s="123">
        <f>H27</f>
        <v>0</v>
      </c>
      <c r="I28" s="123">
        <f>I27</f>
        <v>0</v>
      </c>
      <c r="J28" s="124">
        <f>J27</f>
        <v>0</v>
      </c>
    </row>
    <row r="29" spans="1:10" s="99" customFormat="1" ht="12.75" customHeight="1" x14ac:dyDescent="0.2">
      <c r="A29" s="163"/>
      <c r="B29" s="164"/>
      <c r="C29" s="164"/>
      <c r="D29" s="164"/>
      <c r="E29" s="164"/>
      <c r="F29" s="164"/>
      <c r="G29" s="164"/>
      <c r="H29" s="82"/>
      <c r="I29" s="82"/>
      <c r="J29" s="83"/>
    </row>
    <row r="30" spans="1:10" s="152" customFormat="1" ht="18.75" customHeight="1" x14ac:dyDescent="0.2">
      <c r="A30" s="315" t="s">
        <v>143</v>
      </c>
      <c r="B30" s="316"/>
      <c r="C30" s="316"/>
      <c r="D30" s="316"/>
      <c r="E30" s="316"/>
      <c r="F30" s="316"/>
      <c r="G30" s="316"/>
      <c r="H30" s="316"/>
      <c r="I30" s="316"/>
      <c r="J30" s="317"/>
    </row>
    <row r="31" spans="1:10" s="152" customFormat="1" ht="12.75" customHeight="1" x14ac:dyDescent="0.2">
      <c r="A31" s="105"/>
      <c r="B31" s="318"/>
      <c r="C31" s="319"/>
      <c r="D31" s="106"/>
      <c r="E31" s="106"/>
      <c r="F31" s="106"/>
      <c r="G31" s="106"/>
      <c r="H31" s="106"/>
      <c r="I31" s="106"/>
      <c r="J31" s="107"/>
    </row>
    <row r="32" spans="1:10" s="152" customFormat="1" ht="12.75" customHeight="1" x14ac:dyDescent="0.2">
      <c r="A32" s="320" t="s">
        <v>78</v>
      </c>
      <c r="B32" s="370" t="s">
        <v>24</v>
      </c>
      <c r="C32" s="371" t="s">
        <v>25</v>
      </c>
      <c r="D32" s="369" t="s">
        <v>26</v>
      </c>
      <c r="E32" s="365" t="s">
        <v>27</v>
      </c>
      <c r="F32" s="366" t="s">
        <v>28</v>
      </c>
      <c r="G32" s="366"/>
      <c r="H32" s="367" t="s">
        <v>29</v>
      </c>
      <c r="I32" s="367"/>
      <c r="J32" s="368" t="s">
        <v>30</v>
      </c>
    </row>
    <row r="33" spans="1:10" s="152" customFormat="1" ht="12.75" customHeight="1" x14ac:dyDescent="0.2">
      <c r="A33" s="320"/>
      <c r="B33" s="370"/>
      <c r="C33" s="371"/>
      <c r="D33" s="369"/>
      <c r="E33" s="365"/>
      <c r="F33" s="121" t="s">
        <v>31</v>
      </c>
      <c r="G33" s="121" t="s">
        <v>32</v>
      </c>
      <c r="H33" s="122" t="s">
        <v>31</v>
      </c>
      <c r="I33" s="122" t="s">
        <v>32</v>
      </c>
      <c r="J33" s="368"/>
    </row>
    <row r="34" spans="1:10" s="152" customFormat="1" ht="63.75" x14ac:dyDescent="0.2">
      <c r="A34" s="110" t="s">
        <v>16</v>
      </c>
      <c r="B34" s="126" t="s">
        <v>63</v>
      </c>
      <c r="C34" s="114" t="s">
        <v>102</v>
      </c>
      <c r="D34" s="111" t="s">
        <v>103</v>
      </c>
      <c r="E34" s="115">
        <f>E35</f>
        <v>160</v>
      </c>
      <c r="F34" s="158"/>
      <c r="G34" s="158"/>
      <c r="H34" s="127">
        <f t="shared" ref="H34:H39" si="3">E34*F34</f>
        <v>0</v>
      </c>
      <c r="I34" s="127">
        <f t="shared" ref="I34:I39" si="4">E34*G34</f>
        <v>0</v>
      </c>
      <c r="J34" s="127">
        <f t="shared" ref="J34:J39" si="5">H34+I34</f>
        <v>0</v>
      </c>
    </row>
    <row r="35" spans="1:10" s="152" customFormat="1" ht="25.5" x14ac:dyDescent="0.2">
      <c r="A35" s="110" t="s">
        <v>17</v>
      </c>
      <c r="B35" s="116" t="s">
        <v>23</v>
      </c>
      <c r="C35" s="132">
        <v>16</v>
      </c>
      <c r="D35" s="116" t="s">
        <v>104</v>
      </c>
      <c r="E35" s="115">
        <v>160</v>
      </c>
      <c r="F35" s="158"/>
      <c r="G35" s="158"/>
      <c r="H35" s="127">
        <f t="shared" si="3"/>
        <v>0</v>
      </c>
      <c r="I35" s="127">
        <f t="shared" si="4"/>
        <v>0</v>
      </c>
      <c r="J35" s="127">
        <f t="shared" si="5"/>
        <v>0</v>
      </c>
    </row>
    <row r="36" spans="1:10" s="152" customFormat="1" ht="25.5" x14ac:dyDescent="0.2">
      <c r="A36" s="110" t="s">
        <v>18</v>
      </c>
      <c r="B36" s="126" t="s">
        <v>67</v>
      </c>
      <c r="C36" s="117">
        <v>6</v>
      </c>
      <c r="D36" s="111" t="s">
        <v>133</v>
      </c>
      <c r="E36" s="118">
        <f>ROUND(E34*C36,-1)</f>
        <v>960</v>
      </c>
      <c r="F36" s="159"/>
      <c r="G36" s="159"/>
      <c r="H36" s="127">
        <f t="shared" si="3"/>
        <v>0</v>
      </c>
      <c r="I36" s="127">
        <f t="shared" si="4"/>
        <v>0</v>
      </c>
      <c r="J36" s="127">
        <f t="shared" si="5"/>
        <v>0</v>
      </c>
    </row>
    <row r="37" spans="1:10" s="152" customFormat="1" ht="51" x14ac:dyDescent="0.2">
      <c r="A37" s="110" t="s">
        <v>19</v>
      </c>
      <c r="B37" s="126" t="s">
        <v>69</v>
      </c>
      <c r="C37" s="114" t="s">
        <v>64</v>
      </c>
      <c r="D37" s="111" t="s">
        <v>70</v>
      </c>
      <c r="E37" s="115">
        <f>E35*1.1</f>
        <v>176</v>
      </c>
      <c r="F37" s="158"/>
      <c r="G37" s="158"/>
      <c r="H37" s="127">
        <f t="shared" si="3"/>
        <v>0</v>
      </c>
      <c r="I37" s="127">
        <f t="shared" si="4"/>
        <v>0</v>
      </c>
      <c r="J37" s="127">
        <f t="shared" si="5"/>
        <v>0</v>
      </c>
    </row>
    <row r="38" spans="1:10" s="152" customFormat="1" ht="25.5" x14ac:dyDescent="0.2">
      <c r="A38" s="110" t="s">
        <v>20</v>
      </c>
      <c r="B38" s="126" t="s">
        <v>47</v>
      </c>
      <c r="C38" s="114" t="s">
        <v>71</v>
      </c>
      <c r="D38" s="111" t="s">
        <v>72</v>
      </c>
      <c r="E38" s="115">
        <f>E34</f>
        <v>160</v>
      </c>
      <c r="F38" s="158"/>
      <c r="G38" s="158"/>
      <c r="H38" s="127">
        <f t="shared" si="3"/>
        <v>0</v>
      </c>
      <c r="I38" s="127">
        <f t="shared" si="4"/>
        <v>0</v>
      </c>
      <c r="J38" s="127">
        <f t="shared" si="5"/>
        <v>0</v>
      </c>
    </row>
    <row r="39" spans="1:10" s="152" customFormat="1" ht="89.25" x14ac:dyDescent="0.2">
      <c r="A39" s="110" t="s">
        <v>44</v>
      </c>
      <c r="B39" s="126" t="s">
        <v>73</v>
      </c>
      <c r="C39" s="114" t="s">
        <v>74</v>
      </c>
      <c r="D39" s="111" t="s">
        <v>105</v>
      </c>
      <c r="E39" s="115">
        <f>E34</f>
        <v>160</v>
      </c>
      <c r="F39" s="158"/>
      <c r="G39" s="158"/>
      <c r="H39" s="127">
        <f t="shared" si="3"/>
        <v>0</v>
      </c>
      <c r="I39" s="127">
        <f t="shared" si="4"/>
        <v>0</v>
      </c>
      <c r="J39" s="127">
        <f t="shared" si="5"/>
        <v>0</v>
      </c>
    </row>
    <row r="40" spans="1:10" s="99" customFormat="1" ht="20.100000000000001" customHeight="1" x14ac:dyDescent="0.2">
      <c r="A40" s="339" t="s">
        <v>79</v>
      </c>
      <c r="B40" s="340"/>
      <c r="C40" s="340"/>
      <c r="D40" s="340"/>
      <c r="E40" s="340"/>
      <c r="F40" s="340"/>
      <c r="G40" s="341"/>
      <c r="H40" s="60">
        <f>SUM(H34:H39)</f>
        <v>0</v>
      </c>
      <c r="I40" s="60">
        <f>SUM(I34:I39)</f>
        <v>0</v>
      </c>
      <c r="J40" s="61">
        <f>SUM(J34:J39)</f>
        <v>0</v>
      </c>
    </row>
    <row r="41" spans="1:10" s="99" customFormat="1" ht="20.100000000000001" customHeight="1" x14ac:dyDescent="0.2">
      <c r="A41" s="342" t="s">
        <v>51</v>
      </c>
      <c r="B41" s="343"/>
      <c r="C41" s="343"/>
      <c r="D41" s="343"/>
      <c r="E41" s="343"/>
      <c r="F41" s="343"/>
      <c r="G41" s="344"/>
      <c r="H41" s="123">
        <f>H40</f>
        <v>0</v>
      </c>
      <c r="I41" s="123">
        <f>I40</f>
        <v>0</v>
      </c>
      <c r="J41" s="124">
        <f>J40</f>
        <v>0</v>
      </c>
    </row>
    <row r="42" spans="1:10" s="99" customFormat="1" ht="12.75" customHeight="1" x14ac:dyDescent="0.2">
      <c r="A42" s="163"/>
      <c r="B42" s="164"/>
      <c r="C42" s="164"/>
      <c r="D42" s="164"/>
      <c r="E42" s="164"/>
      <c r="F42" s="164"/>
      <c r="G42" s="164"/>
      <c r="H42" s="82"/>
      <c r="I42" s="82"/>
      <c r="J42" s="83"/>
    </row>
    <row r="43" spans="1:10" s="152" customFormat="1" ht="22.5" customHeight="1" x14ac:dyDescent="0.2">
      <c r="A43" s="315" t="s">
        <v>131</v>
      </c>
      <c r="B43" s="316"/>
      <c r="C43" s="316"/>
      <c r="D43" s="316"/>
      <c r="E43" s="316"/>
      <c r="F43" s="316"/>
      <c r="G43" s="316"/>
      <c r="H43" s="316"/>
      <c r="I43" s="316"/>
      <c r="J43" s="317"/>
    </row>
    <row r="44" spans="1:10" s="152" customFormat="1" x14ac:dyDescent="0.2">
      <c r="A44" s="105"/>
      <c r="B44" s="318"/>
      <c r="C44" s="319"/>
      <c r="D44" s="106"/>
      <c r="E44" s="106"/>
      <c r="F44" s="106"/>
      <c r="G44" s="106"/>
      <c r="H44" s="106"/>
      <c r="I44" s="106"/>
      <c r="J44" s="107"/>
    </row>
    <row r="45" spans="1:10" s="59" customFormat="1" x14ac:dyDescent="0.2">
      <c r="A45" s="320" t="s">
        <v>78</v>
      </c>
      <c r="B45" s="370" t="s">
        <v>24</v>
      </c>
      <c r="C45" s="371" t="s">
        <v>25</v>
      </c>
      <c r="D45" s="369" t="s">
        <v>26</v>
      </c>
      <c r="E45" s="365" t="s">
        <v>27</v>
      </c>
      <c r="F45" s="366" t="s">
        <v>28</v>
      </c>
      <c r="G45" s="366"/>
      <c r="H45" s="367" t="s">
        <v>29</v>
      </c>
      <c r="I45" s="367"/>
      <c r="J45" s="368" t="s">
        <v>30</v>
      </c>
    </row>
    <row r="46" spans="1:10" s="59" customFormat="1" x14ac:dyDescent="0.2">
      <c r="A46" s="320"/>
      <c r="B46" s="370"/>
      <c r="C46" s="371"/>
      <c r="D46" s="369"/>
      <c r="E46" s="365"/>
      <c r="F46" s="121" t="s">
        <v>31</v>
      </c>
      <c r="G46" s="121" t="s">
        <v>32</v>
      </c>
      <c r="H46" s="122" t="s">
        <v>31</v>
      </c>
      <c r="I46" s="122" t="s">
        <v>32</v>
      </c>
      <c r="J46" s="368"/>
    </row>
    <row r="47" spans="1:10" s="59" customFormat="1" ht="63.75" x14ac:dyDescent="0.2">
      <c r="A47" s="125" t="s">
        <v>16</v>
      </c>
      <c r="B47" s="126" t="s">
        <v>63</v>
      </c>
      <c r="C47" s="114" t="s">
        <v>64</v>
      </c>
      <c r="D47" s="111" t="s">
        <v>80</v>
      </c>
      <c r="E47" s="115">
        <f>E48</f>
        <v>48</v>
      </c>
      <c r="F47" s="158"/>
      <c r="G47" s="158"/>
      <c r="H47" s="127">
        <f t="shared" ref="H47:H52" si="6">E47*F47</f>
        <v>0</v>
      </c>
      <c r="I47" s="127">
        <f t="shared" ref="I47:I52" si="7">E47*G47</f>
        <v>0</v>
      </c>
      <c r="J47" s="127">
        <f t="shared" ref="J47:J52" si="8">H47+I47</f>
        <v>0</v>
      </c>
    </row>
    <row r="48" spans="1:10" s="59" customFormat="1" ht="38.25" x14ac:dyDescent="0.2">
      <c r="A48" s="125" t="s">
        <v>17</v>
      </c>
      <c r="B48" s="116" t="s">
        <v>23</v>
      </c>
      <c r="C48" s="204">
        <v>10</v>
      </c>
      <c r="D48" s="128" t="s">
        <v>81</v>
      </c>
      <c r="E48" s="115">
        <v>48</v>
      </c>
      <c r="F48" s="170"/>
      <c r="G48" s="158"/>
      <c r="H48" s="127">
        <f t="shared" si="6"/>
        <v>0</v>
      </c>
      <c r="I48" s="127">
        <f t="shared" si="7"/>
        <v>0</v>
      </c>
      <c r="J48" s="127">
        <f t="shared" si="8"/>
        <v>0</v>
      </c>
    </row>
    <row r="49" spans="1:10" s="59" customFormat="1" ht="25.5" x14ac:dyDescent="0.2">
      <c r="A49" s="125" t="s">
        <v>18</v>
      </c>
      <c r="B49" s="126" t="s">
        <v>67</v>
      </c>
      <c r="C49" s="130">
        <v>6</v>
      </c>
      <c r="D49" s="111" t="s">
        <v>68</v>
      </c>
      <c r="E49" s="118">
        <f>ROUND(E47*C49,-1)</f>
        <v>290</v>
      </c>
      <c r="F49" s="159"/>
      <c r="G49" s="159"/>
      <c r="H49" s="127">
        <f t="shared" si="6"/>
        <v>0</v>
      </c>
      <c r="I49" s="127">
        <f t="shared" si="7"/>
        <v>0</v>
      </c>
      <c r="J49" s="127">
        <f t="shared" si="8"/>
        <v>0</v>
      </c>
    </row>
    <row r="50" spans="1:10" s="59" customFormat="1" ht="51" x14ac:dyDescent="0.2">
      <c r="A50" s="125" t="s">
        <v>19</v>
      </c>
      <c r="B50" s="126" t="s">
        <v>69</v>
      </c>
      <c r="C50" s="114" t="s">
        <v>64</v>
      </c>
      <c r="D50" s="111" t="s">
        <v>70</v>
      </c>
      <c r="E50" s="115">
        <f>E48*1.1</f>
        <v>52.800000000000004</v>
      </c>
      <c r="F50" s="158"/>
      <c r="G50" s="158"/>
      <c r="H50" s="127">
        <f t="shared" si="6"/>
        <v>0</v>
      </c>
      <c r="I50" s="127">
        <f t="shared" si="7"/>
        <v>0</v>
      </c>
      <c r="J50" s="127">
        <f t="shared" si="8"/>
        <v>0</v>
      </c>
    </row>
    <row r="51" spans="1:10" s="152" customFormat="1" ht="25.5" x14ac:dyDescent="0.2">
      <c r="A51" s="125" t="s">
        <v>20</v>
      </c>
      <c r="B51" s="126" t="s">
        <v>47</v>
      </c>
      <c r="C51" s="114" t="s">
        <v>71</v>
      </c>
      <c r="D51" s="111" t="s">
        <v>72</v>
      </c>
      <c r="E51" s="115">
        <f>E47</f>
        <v>48</v>
      </c>
      <c r="F51" s="158"/>
      <c r="G51" s="158"/>
      <c r="H51" s="127">
        <f t="shared" si="6"/>
        <v>0</v>
      </c>
      <c r="I51" s="127">
        <f t="shared" si="7"/>
        <v>0</v>
      </c>
      <c r="J51" s="127">
        <f t="shared" si="8"/>
        <v>0</v>
      </c>
    </row>
    <row r="52" spans="1:10" s="59" customFormat="1" ht="76.5" x14ac:dyDescent="0.2">
      <c r="A52" s="125" t="s">
        <v>44</v>
      </c>
      <c r="B52" s="126" t="s">
        <v>82</v>
      </c>
      <c r="C52" s="114" t="s">
        <v>83</v>
      </c>
      <c r="D52" s="111" t="s">
        <v>84</v>
      </c>
      <c r="E52" s="115">
        <f>E47</f>
        <v>48</v>
      </c>
      <c r="F52" s="158"/>
      <c r="G52" s="158"/>
      <c r="H52" s="127">
        <f t="shared" si="6"/>
        <v>0</v>
      </c>
      <c r="I52" s="127">
        <f t="shared" si="7"/>
        <v>0</v>
      </c>
      <c r="J52" s="127">
        <f t="shared" si="8"/>
        <v>0</v>
      </c>
    </row>
    <row r="53" spans="1:10" s="99" customFormat="1" ht="20.100000000000001" customHeight="1" x14ac:dyDescent="0.2">
      <c r="A53" s="339" t="s">
        <v>85</v>
      </c>
      <c r="B53" s="340"/>
      <c r="C53" s="340"/>
      <c r="D53" s="340"/>
      <c r="E53" s="340"/>
      <c r="F53" s="340"/>
      <c r="G53" s="341"/>
      <c r="H53" s="60">
        <f>SUM(H47:H52)</f>
        <v>0</v>
      </c>
      <c r="I53" s="60">
        <f>SUM(I47:I52)</f>
        <v>0</v>
      </c>
      <c r="J53" s="61">
        <f>SUM(J47:J52)</f>
        <v>0</v>
      </c>
    </row>
    <row r="54" spans="1:10" s="99" customFormat="1" ht="20.100000000000001" customHeight="1" x14ac:dyDescent="0.2">
      <c r="A54" s="342" t="s">
        <v>33</v>
      </c>
      <c r="B54" s="343"/>
      <c r="C54" s="343"/>
      <c r="D54" s="343"/>
      <c r="E54" s="343"/>
      <c r="F54" s="343"/>
      <c r="G54" s="344"/>
      <c r="H54" s="123">
        <f>H53</f>
        <v>0</v>
      </c>
      <c r="I54" s="123">
        <f>I53</f>
        <v>0</v>
      </c>
      <c r="J54" s="124">
        <f>J53</f>
        <v>0</v>
      </c>
    </row>
    <row r="55" spans="1:10" s="99" customFormat="1" ht="12.75" customHeight="1" x14ac:dyDescent="0.2">
      <c r="A55" s="171"/>
      <c r="B55" s="171"/>
      <c r="C55" s="171"/>
      <c r="D55" s="171"/>
      <c r="E55" s="171"/>
      <c r="F55" s="171"/>
      <c r="G55" s="171"/>
      <c r="H55" s="171"/>
      <c r="I55" s="171"/>
      <c r="J55" s="171"/>
    </row>
    <row r="56" spans="1:10" s="99" customFormat="1" ht="18.75" customHeight="1" x14ac:dyDescent="0.2">
      <c r="A56" s="315" t="s">
        <v>86</v>
      </c>
      <c r="B56" s="316"/>
      <c r="C56" s="316"/>
      <c r="D56" s="316"/>
      <c r="E56" s="316"/>
      <c r="F56" s="316"/>
      <c r="G56" s="316"/>
      <c r="H56" s="316"/>
      <c r="I56" s="316"/>
      <c r="J56" s="317"/>
    </row>
    <row r="57" spans="1:10" s="99" customFormat="1" ht="12.75" customHeight="1" x14ac:dyDescent="0.2">
      <c r="A57" s="105"/>
      <c r="B57" s="318"/>
      <c r="C57" s="319"/>
      <c r="D57" s="106"/>
      <c r="E57" s="106"/>
      <c r="F57" s="106"/>
      <c r="G57" s="106"/>
      <c r="H57" s="106"/>
      <c r="I57" s="106"/>
      <c r="J57" s="107"/>
    </row>
    <row r="58" spans="1:10" s="99" customFormat="1" x14ac:dyDescent="0.2">
      <c r="A58" s="320" t="s">
        <v>78</v>
      </c>
      <c r="B58" s="321" t="s">
        <v>24</v>
      </c>
      <c r="C58" s="323" t="s">
        <v>25</v>
      </c>
      <c r="D58" s="325" t="s">
        <v>26</v>
      </c>
      <c r="E58" s="327" t="s">
        <v>27</v>
      </c>
      <c r="F58" s="311" t="s">
        <v>28</v>
      </c>
      <c r="G58" s="312"/>
      <c r="H58" s="313" t="s">
        <v>29</v>
      </c>
      <c r="I58" s="314"/>
      <c r="J58" s="329" t="s">
        <v>30</v>
      </c>
    </row>
    <row r="59" spans="1:10" s="99" customFormat="1" x14ac:dyDescent="0.2">
      <c r="A59" s="320"/>
      <c r="B59" s="322"/>
      <c r="C59" s="324"/>
      <c r="D59" s="326"/>
      <c r="E59" s="328"/>
      <c r="F59" s="121" t="s">
        <v>31</v>
      </c>
      <c r="G59" s="121" t="s">
        <v>32</v>
      </c>
      <c r="H59" s="122" t="s">
        <v>31</v>
      </c>
      <c r="I59" s="122" t="s">
        <v>32</v>
      </c>
      <c r="J59" s="330"/>
    </row>
    <row r="60" spans="1:10" s="99" customFormat="1" ht="25.5" x14ac:dyDescent="0.2">
      <c r="A60" s="125" t="s">
        <v>16</v>
      </c>
      <c r="B60" s="126" t="s">
        <v>48</v>
      </c>
      <c r="C60" s="114"/>
      <c r="D60" s="111" t="s">
        <v>136</v>
      </c>
      <c r="E60" s="115">
        <v>185</v>
      </c>
      <c r="F60" s="158"/>
      <c r="G60" s="158"/>
      <c r="H60" s="127">
        <f>E60*F60</f>
        <v>0</v>
      </c>
      <c r="I60" s="127">
        <f>E60*G60</f>
        <v>0</v>
      </c>
      <c r="J60" s="127">
        <f>H60+I60</f>
        <v>0</v>
      </c>
    </row>
    <row r="61" spans="1:10" s="99" customFormat="1" ht="76.5" x14ac:dyDescent="0.2">
      <c r="A61" s="125" t="s">
        <v>17</v>
      </c>
      <c r="B61" s="126" t="s">
        <v>23</v>
      </c>
      <c r="C61" s="114">
        <v>12</v>
      </c>
      <c r="D61" s="111" t="s">
        <v>106</v>
      </c>
      <c r="E61" s="129">
        <f>E60</f>
        <v>185</v>
      </c>
      <c r="F61" s="158"/>
      <c r="G61" s="158"/>
      <c r="H61" s="127">
        <f t="shared" ref="H61:H63" si="9">E61*F61</f>
        <v>0</v>
      </c>
      <c r="I61" s="127">
        <f t="shared" ref="I61:I63" si="10">E61*G61</f>
        <v>0</v>
      </c>
      <c r="J61" s="127">
        <f t="shared" ref="J61:J63" si="11">H61+I61</f>
        <v>0</v>
      </c>
    </row>
    <row r="62" spans="1:10" s="99" customFormat="1" ht="76.5" x14ac:dyDescent="0.2">
      <c r="A62" s="125" t="s">
        <v>18</v>
      </c>
      <c r="B62" s="126" t="s">
        <v>23</v>
      </c>
      <c r="C62" s="114">
        <v>12</v>
      </c>
      <c r="D62" s="111" t="s">
        <v>106</v>
      </c>
      <c r="E62" s="129">
        <f>E61</f>
        <v>185</v>
      </c>
      <c r="F62" s="158"/>
      <c r="G62" s="158"/>
      <c r="H62" s="127">
        <f t="shared" si="9"/>
        <v>0</v>
      </c>
      <c r="I62" s="127">
        <f t="shared" si="10"/>
        <v>0</v>
      </c>
      <c r="J62" s="127">
        <f t="shared" si="11"/>
        <v>0</v>
      </c>
    </row>
    <row r="63" spans="1:10" s="99" customFormat="1" ht="38.25" x14ac:dyDescent="0.2">
      <c r="A63" s="125" t="s">
        <v>19</v>
      </c>
      <c r="B63" s="126" t="s">
        <v>49</v>
      </c>
      <c r="C63" s="114">
        <v>1</v>
      </c>
      <c r="D63" s="111" t="s">
        <v>50</v>
      </c>
      <c r="E63" s="129">
        <f>E60</f>
        <v>185</v>
      </c>
      <c r="F63" s="158"/>
      <c r="G63" s="158"/>
      <c r="H63" s="127">
        <f t="shared" si="9"/>
        <v>0</v>
      </c>
      <c r="I63" s="127">
        <f t="shared" si="10"/>
        <v>0</v>
      </c>
      <c r="J63" s="127">
        <f t="shared" si="11"/>
        <v>0</v>
      </c>
    </row>
    <row r="64" spans="1:10" s="99" customFormat="1" ht="20.100000000000001" customHeight="1" x14ac:dyDescent="0.2">
      <c r="A64" s="339" t="s">
        <v>87</v>
      </c>
      <c r="B64" s="340"/>
      <c r="C64" s="340"/>
      <c r="D64" s="340"/>
      <c r="E64" s="340"/>
      <c r="F64" s="340"/>
      <c r="G64" s="341"/>
      <c r="H64" s="60">
        <f>SUM(H60:H63)</f>
        <v>0</v>
      </c>
      <c r="I64" s="60">
        <f>SUM(I60:I63)</f>
        <v>0</v>
      </c>
      <c r="J64" s="61">
        <f>H64+I64</f>
        <v>0</v>
      </c>
    </row>
    <row r="65" spans="1:10" s="99" customFormat="1" ht="20.100000000000001" customHeight="1" x14ac:dyDescent="0.2">
      <c r="A65" s="342" t="s">
        <v>88</v>
      </c>
      <c r="B65" s="343"/>
      <c r="C65" s="343"/>
      <c r="D65" s="343"/>
      <c r="E65" s="343"/>
      <c r="F65" s="343"/>
      <c r="G65" s="344"/>
      <c r="H65" s="123">
        <f>H64</f>
        <v>0</v>
      </c>
      <c r="I65" s="123">
        <f>I64</f>
        <v>0</v>
      </c>
      <c r="J65" s="124">
        <f>J64</f>
        <v>0</v>
      </c>
    </row>
    <row r="66" spans="1:10" s="99" customFormat="1" ht="12.75" customHeight="1" x14ac:dyDescent="0.2">
      <c r="A66" s="131"/>
      <c r="B66" s="131"/>
      <c r="C66" s="131"/>
      <c r="D66" s="131"/>
      <c r="E66" s="131"/>
      <c r="F66" s="131"/>
      <c r="G66" s="131"/>
      <c r="H66" s="131"/>
      <c r="I66" s="131"/>
      <c r="J66" s="131"/>
    </row>
    <row r="67" spans="1:10" s="99" customFormat="1" ht="21.75" customHeight="1" x14ac:dyDescent="0.2">
      <c r="A67" s="315" t="s">
        <v>125</v>
      </c>
      <c r="B67" s="316"/>
      <c r="C67" s="316"/>
      <c r="D67" s="316"/>
      <c r="E67" s="316"/>
      <c r="F67" s="316"/>
      <c r="G67" s="316"/>
      <c r="H67" s="316"/>
      <c r="I67" s="316"/>
      <c r="J67" s="317"/>
    </row>
    <row r="68" spans="1:10" s="99" customFormat="1" ht="12.75" customHeight="1" x14ac:dyDescent="0.2">
      <c r="A68" s="105"/>
      <c r="B68" s="318"/>
      <c r="C68" s="319"/>
      <c r="D68" s="106"/>
      <c r="E68" s="106"/>
      <c r="F68" s="106"/>
      <c r="G68" s="106"/>
      <c r="H68" s="106"/>
      <c r="I68" s="106"/>
      <c r="J68" s="107"/>
    </row>
    <row r="69" spans="1:10" s="99" customFormat="1" ht="12.75" customHeight="1" x14ac:dyDescent="0.2">
      <c r="A69" s="320" t="s">
        <v>78</v>
      </c>
      <c r="B69" s="321" t="s">
        <v>24</v>
      </c>
      <c r="C69" s="323" t="s">
        <v>25</v>
      </c>
      <c r="D69" s="325" t="s">
        <v>26</v>
      </c>
      <c r="E69" s="327" t="s">
        <v>27</v>
      </c>
      <c r="F69" s="311" t="s">
        <v>28</v>
      </c>
      <c r="G69" s="312"/>
      <c r="H69" s="313" t="s">
        <v>29</v>
      </c>
      <c r="I69" s="314"/>
      <c r="J69" s="329" t="s">
        <v>30</v>
      </c>
    </row>
    <row r="70" spans="1:10" s="99" customFormat="1" ht="12.75" customHeight="1" x14ac:dyDescent="0.2">
      <c r="A70" s="320"/>
      <c r="B70" s="322"/>
      <c r="C70" s="324"/>
      <c r="D70" s="326"/>
      <c r="E70" s="328"/>
      <c r="F70" s="121" t="s">
        <v>31</v>
      </c>
      <c r="G70" s="121" t="s">
        <v>32</v>
      </c>
      <c r="H70" s="122" t="s">
        <v>31</v>
      </c>
      <c r="I70" s="122" t="s">
        <v>32</v>
      </c>
      <c r="J70" s="330"/>
    </row>
    <row r="71" spans="1:10" s="99" customFormat="1" ht="28.5" customHeight="1" x14ac:dyDescent="0.2">
      <c r="A71" s="110" t="s">
        <v>16</v>
      </c>
      <c r="B71" s="126" t="s">
        <v>107</v>
      </c>
      <c r="C71" s="172" t="s">
        <v>76</v>
      </c>
      <c r="D71" s="111" t="s">
        <v>144</v>
      </c>
      <c r="E71" s="222">
        <v>70</v>
      </c>
      <c r="F71" s="173"/>
      <c r="G71" s="173"/>
      <c r="H71" s="127">
        <f t="shared" ref="H71:H79" si="12">E71*F71</f>
        <v>0</v>
      </c>
      <c r="I71" s="127">
        <f t="shared" ref="I71:I79" si="13">E71*G71</f>
        <v>0</v>
      </c>
      <c r="J71" s="127">
        <f t="shared" ref="J71:J81" si="14">H71+I71</f>
        <v>0</v>
      </c>
    </row>
    <row r="72" spans="1:10" s="99" customFormat="1" ht="51" x14ac:dyDescent="0.2">
      <c r="A72" s="110" t="s">
        <v>17</v>
      </c>
      <c r="B72" s="126" t="s">
        <v>146</v>
      </c>
      <c r="C72" s="172" t="s">
        <v>76</v>
      </c>
      <c r="D72" s="111" t="s">
        <v>108</v>
      </c>
      <c r="E72" s="202">
        <f>E71</f>
        <v>70</v>
      </c>
      <c r="F72" s="174"/>
      <c r="G72" s="174"/>
      <c r="H72" s="127">
        <f t="shared" si="12"/>
        <v>0</v>
      </c>
      <c r="I72" s="127">
        <f t="shared" si="13"/>
        <v>0</v>
      </c>
      <c r="J72" s="127">
        <f t="shared" si="14"/>
        <v>0</v>
      </c>
    </row>
    <row r="73" spans="1:10" s="99" customFormat="1" ht="62.25" customHeight="1" x14ac:dyDescent="0.2">
      <c r="A73" s="110" t="s">
        <v>18</v>
      </c>
      <c r="B73" s="126" t="s">
        <v>147</v>
      </c>
      <c r="C73" s="172"/>
      <c r="D73" s="111" t="s">
        <v>145</v>
      </c>
      <c r="E73" s="222">
        <v>70</v>
      </c>
      <c r="F73" s="174"/>
      <c r="G73" s="174"/>
      <c r="H73" s="127">
        <f t="shared" ref="H73" si="15">E73*F73</f>
        <v>0</v>
      </c>
      <c r="I73" s="127">
        <f t="shared" ref="I73" si="16">E73*G73</f>
        <v>0</v>
      </c>
      <c r="J73" s="127">
        <f t="shared" ref="J73" si="17">H73+I73</f>
        <v>0</v>
      </c>
    </row>
    <row r="74" spans="1:10" s="99" customFormat="1" ht="51" x14ac:dyDescent="0.2">
      <c r="A74" s="110" t="s">
        <v>19</v>
      </c>
      <c r="B74" s="111" t="s">
        <v>109</v>
      </c>
      <c r="C74" s="172" t="s">
        <v>76</v>
      </c>
      <c r="D74" s="111" t="s">
        <v>110</v>
      </c>
      <c r="E74" s="223">
        <v>130</v>
      </c>
      <c r="F74" s="175"/>
      <c r="G74" s="175"/>
      <c r="H74" s="127">
        <f t="shared" si="12"/>
        <v>0</v>
      </c>
      <c r="I74" s="127">
        <f t="shared" si="13"/>
        <v>0</v>
      </c>
      <c r="J74" s="127">
        <f t="shared" si="14"/>
        <v>0</v>
      </c>
    </row>
    <row r="75" spans="1:10" s="99" customFormat="1" ht="63.75" x14ac:dyDescent="0.2">
      <c r="A75" s="110" t="s">
        <v>20</v>
      </c>
      <c r="B75" s="111" t="s">
        <v>111</v>
      </c>
      <c r="C75" s="172" t="s">
        <v>76</v>
      </c>
      <c r="D75" s="111" t="s">
        <v>112</v>
      </c>
      <c r="E75" s="129">
        <f>E74</f>
        <v>130</v>
      </c>
      <c r="F75" s="175"/>
      <c r="G75" s="175"/>
      <c r="H75" s="127">
        <f t="shared" si="12"/>
        <v>0</v>
      </c>
      <c r="I75" s="127">
        <f t="shared" si="13"/>
        <v>0</v>
      </c>
      <c r="J75" s="127">
        <f t="shared" si="14"/>
        <v>0</v>
      </c>
    </row>
    <row r="76" spans="1:10" s="99" customFormat="1" ht="39.75" customHeight="1" x14ac:dyDescent="0.2">
      <c r="A76" s="110" t="s">
        <v>44</v>
      </c>
      <c r="B76" s="111" t="s">
        <v>113</v>
      </c>
      <c r="C76" s="172" t="s">
        <v>76</v>
      </c>
      <c r="D76" s="111" t="s">
        <v>114</v>
      </c>
      <c r="E76" s="224">
        <v>5</v>
      </c>
      <c r="F76" s="168"/>
      <c r="G76" s="168"/>
      <c r="H76" s="127">
        <f t="shared" si="12"/>
        <v>0</v>
      </c>
      <c r="I76" s="127">
        <f t="shared" si="13"/>
        <v>0</v>
      </c>
      <c r="J76" s="127">
        <f t="shared" si="14"/>
        <v>0</v>
      </c>
    </row>
    <row r="77" spans="1:10" s="99" customFormat="1" ht="102" x14ac:dyDescent="0.2">
      <c r="A77" s="110" t="s">
        <v>45</v>
      </c>
      <c r="B77" s="111" t="s">
        <v>23</v>
      </c>
      <c r="C77" s="172">
        <v>20</v>
      </c>
      <c r="D77" s="111" t="s">
        <v>115</v>
      </c>
      <c r="E77" s="177">
        <f>E74*1.1</f>
        <v>143</v>
      </c>
      <c r="F77" s="175"/>
      <c r="G77" s="175"/>
      <c r="H77" s="127">
        <f>E77*F77</f>
        <v>0</v>
      </c>
      <c r="I77" s="127">
        <f>E77*G77</f>
        <v>0</v>
      </c>
      <c r="J77" s="127">
        <f>H77+I77</f>
        <v>0</v>
      </c>
    </row>
    <row r="78" spans="1:10" s="99" customFormat="1" ht="89.25" x14ac:dyDescent="0.2">
      <c r="A78" s="110" t="s">
        <v>46</v>
      </c>
      <c r="B78" s="111" t="s">
        <v>116</v>
      </c>
      <c r="C78" s="117">
        <v>7</v>
      </c>
      <c r="D78" s="111" t="s">
        <v>117</v>
      </c>
      <c r="E78" s="176">
        <f>E74*C78</f>
        <v>910</v>
      </c>
      <c r="F78" s="168"/>
      <c r="G78" s="168"/>
      <c r="H78" s="127">
        <f>E78*F78</f>
        <v>0</v>
      </c>
      <c r="I78" s="127">
        <f>E78*G78</f>
        <v>0</v>
      </c>
      <c r="J78" s="127">
        <f>H78+I78</f>
        <v>0</v>
      </c>
    </row>
    <row r="79" spans="1:10" s="99" customFormat="1" ht="89.25" x14ac:dyDescent="0.2">
      <c r="A79" s="110" t="s">
        <v>52</v>
      </c>
      <c r="B79" s="111" t="s">
        <v>118</v>
      </c>
      <c r="C79" s="178">
        <v>2</v>
      </c>
      <c r="D79" s="111" t="s">
        <v>119</v>
      </c>
      <c r="E79" s="129">
        <f>E74</f>
        <v>130</v>
      </c>
      <c r="F79" s="175"/>
      <c r="G79" s="175"/>
      <c r="H79" s="127">
        <f t="shared" si="12"/>
        <v>0</v>
      </c>
      <c r="I79" s="127">
        <f t="shared" si="13"/>
        <v>0</v>
      </c>
      <c r="J79" s="127">
        <f t="shared" si="14"/>
        <v>0</v>
      </c>
    </row>
    <row r="80" spans="1:10" s="99" customFormat="1" ht="63.75" x14ac:dyDescent="0.2">
      <c r="A80" s="110" t="s">
        <v>97</v>
      </c>
      <c r="B80" s="111" t="s">
        <v>120</v>
      </c>
      <c r="C80" s="172" t="s">
        <v>76</v>
      </c>
      <c r="D80" s="111" t="s">
        <v>121</v>
      </c>
      <c r="E80" s="176">
        <f>E74*1</f>
        <v>130</v>
      </c>
      <c r="F80" s="168"/>
      <c r="G80" s="168"/>
      <c r="H80" s="127">
        <f t="shared" ref="H80" si="18">E80*F80</f>
        <v>0</v>
      </c>
      <c r="I80" s="127">
        <f t="shared" ref="I80" si="19">E80*G80</f>
        <v>0</v>
      </c>
      <c r="J80" s="127">
        <f t="shared" ref="J80" si="20">H80+I80</f>
        <v>0</v>
      </c>
    </row>
    <row r="81" spans="1:10" s="99" customFormat="1" ht="20.100000000000001" customHeight="1" x14ac:dyDescent="0.2">
      <c r="A81" s="339" t="s">
        <v>122</v>
      </c>
      <c r="B81" s="340"/>
      <c r="C81" s="340"/>
      <c r="D81" s="340"/>
      <c r="E81" s="340"/>
      <c r="F81" s="340"/>
      <c r="G81" s="341"/>
      <c r="H81" s="179">
        <f>SUM(H71:H80)</f>
        <v>0</v>
      </c>
      <c r="I81" s="179">
        <f>SUM(I71:I80)</f>
        <v>0</v>
      </c>
      <c r="J81" s="102">
        <f t="shared" si="14"/>
        <v>0</v>
      </c>
    </row>
    <row r="82" spans="1:10" s="99" customFormat="1" ht="20.100000000000001" customHeight="1" x14ac:dyDescent="0.2">
      <c r="A82" s="342" t="s">
        <v>123</v>
      </c>
      <c r="B82" s="343"/>
      <c r="C82" s="343"/>
      <c r="D82" s="343"/>
      <c r="E82" s="343"/>
      <c r="F82" s="343"/>
      <c r="G82" s="344"/>
      <c r="H82" s="180">
        <f>H81</f>
        <v>0</v>
      </c>
      <c r="I82" s="180">
        <f>I81</f>
        <v>0</v>
      </c>
      <c r="J82" s="181">
        <f>J81</f>
        <v>0</v>
      </c>
    </row>
    <row r="83" spans="1:10" s="99" customFormat="1" ht="15" customHeight="1" x14ac:dyDescent="0.2">
      <c r="A83" s="163"/>
      <c r="B83" s="164"/>
      <c r="C83" s="164"/>
      <c r="D83" s="164"/>
      <c r="E83" s="164"/>
      <c r="F83" s="164"/>
      <c r="G83" s="164"/>
      <c r="H83" s="82"/>
      <c r="I83" s="82"/>
      <c r="J83" s="83"/>
    </row>
    <row r="84" spans="1:10" s="182" customFormat="1" ht="23.25" customHeight="1" x14ac:dyDescent="0.2">
      <c r="A84" s="345" t="s">
        <v>54</v>
      </c>
      <c r="B84" s="346"/>
      <c r="C84" s="346"/>
      <c r="D84" s="346"/>
      <c r="E84" s="346"/>
      <c r="F84" s="346"/>
      <c r="G84" s="346"/>
      <c r="H84" s="346"/>
      <c r="I84" s="346"/>
      <c r="J84" s="347"/>
    </row>
    <row r="85" spans="1:10" s="63" customFormat="1" x14ac:dyDescent="0.2">
      <c r="A85" s="320" t="s">
        <v>78</v>
      </c>
      <c r="B85" s="348" t="s">
        <v>24</v>
      </c>
      <c r="C85" s="350" t="s">
        <v>25</v>
      </c>
      <c r="D85" s="352" t="s">
        <v>26</v>
      </c>
      <c r="E85" s="354" t="s">
        <v>27</v>
      </c>
      <c r="F85" s="361" t="s">
        <v>28</v>
      </c>
      <c r="G85" s="362"/>
      <c r="H85" s="363" t="s">
        <v>29</v>
      </c>
      <c r="I85" s="364"/>
      <c r="J85" s="356" t="s">
        <v>30</v>
      </c>
    </row>
    <row r="86" spans="1:10" s="63" customFormat="1" x14ac:dyDescent="0.2">
      <c r="A86" s="320"/>
      <c r="B86" s="349"/>
      <c r="C86" s="351"/>
      <c r="D86" s="353"/>
      <c r="E86" s="355"/>
      <c r="F86" s="64" t="s">
        <v>31</v>
      </c>
      <c r="G86" s="64" t="s">
        <v>32</v>
      </c>
      <c r="H86" s="65" t="s">
        <v>31</v>
      </c>
      <c r="I86" s="65" t="s">
        <v>32</v>
      </c>
      <c r="J86" s="357"/>
    </row>
    <row r="87" spans="1:10" s="199" customFormat="1" ht="51" x14ac:dyDescent="0.2">
      <c r="A87" s="203" t="s">
        <v>16</v>
      </c>
      <c r="B87" s="120" t="s">
        <v>55</v>
      </c>
      <c r="C87" s="204">
        <v>3</v>
      </c>
      <c r="D87" s="120" t="s">
        <v>89</v>
      </c>
      <c r="E87" s="207">
        <v>30</v>
      </c>
      <c r="F87" s="205"/>
      <c r="G87" s="205"/>
      <c r="H87" s="206">
        <f>E87*F87</f>
        <v>0</v>
      </c>
      <c r="I87" s="206">
        <f>E87*G87</f>
        <v>0</v>
      </c>
      <c r="J87" s="206">
        <f>H87+I87</f>
        <v>0</v>
      </c>
    </row>
    <row r="88" spans="1:10" s="63" customFormat="1" ht="25.5" x14ac:dyDescent="0.2">
      <c r="A88" s="125" t="s">
        <v>17</v>
      </c>
      <c r="B88" s="111" t="s">
        <v>90</v>
      </c>
      <c r="C88" s="132" t="s">
        <v>76</v>
      </c>
      <c r="D88" s="111" t="s">
        <v>91</v>
      </c>
      <c r="E88" s="211">
        <v>31.74</v>
      </c>
      <c r="F88" s="113"/>
      <c r="G88" s="113"/>
      <c r="H88" s="127">
        <f>E88*F88</f>
        <v>0</v>
      </c>
      <c r="I88" s="127">
        <f>E88*G88</f>
        <v>0</v>
      </c>
      <c r="J88" s="127">
        <f>H88+I88</f>
        <v>0</v>
      </c>
    </row>
    <row r="89" spans="1:10" s="63" customFormat="1" ht="25.5" x14ac:dyDescent="0.2">
      <c r="A89" s="125" t="s">
        <v>18</v>
      </c>
      <c r="B89" s="111" t="s">
        <v>134</v>
      </c>
      <c r="C89" s="132">
        <v>25</v>
      </c>
      <c r="D89" s="111" t="s">
        <v>139</v>
      </c>
      <c r="E89" s="211">
        <v>31.74</v>
      </c>
      <c r="F89" s="113"/>
      <c r="G89" s="113"/>
      <c r="H89" s="127">
        <f>E89*F89</f>
        <v>0</v>
      </c>
      <c r="I89" s="127">
        <f>E89*G89</f>
        <v>0</v>
      </c>
      <c r="J89" s="127">
        <f>H89+I89</f>
        <v>0</v>
      </c>
    </row>
    <row r="90" spans="1:10" s="63" customFormat="1" ht="35.25" customHeight="1" x14ac:dyDescent="0.2">
      <c r="A90" s="125" t="s">
        <v>19</v>
      </c>
      <c r="B90" s="111" t="s">
        <v>149</v>
      </c>
      <c r="C90" s="132" t="s">
        <v>76</v>
      </c>
      <c r="D90" s="111" t="s">
        <v>148</v>
      </c>
      <c r="E90" s="211">
        <v>15</v>
      </c>
      <c r="F90" s="113"/>
      <c r="G90" s="113"/>
      <c r="H90" s="127">
        <f t="shared" ref="H90:H95" si="21">E90*F90</f>
        <v>0</v>
      </c>
      <c r="I90" s="127">
        <f t="shared" ref="I90:I95" si="22">E90*G90</f>
        <v>0</v>
      </c>
      <c r="J90" s="127">
        <f t="shared" ref="J90:J95" si="23">H90+I90</f>
        <v>0</v>
      </c>
    </row>
    <row r="91" spans="1:10" s="63" customFormat="1" ht="26.25" customHeight="1" x14ac:dyDescent="0.2">
      <c r="A91" s="125" t="s">
        <v>20</v>
      </c>
      <c r="B91" s="111" t="s">
        <v>150</v>
      </c>
      <c r="C91" s="132" t="s">
        <v>76</v>
      </c>
      <c r="D91" s="111" t="s">
        <v>151</v>
      </c>
      <c r="E91" s="211">
        <v>32</v>
      </c>
      <c r="F91" s="113"/>
      <c r="G91" s="113"/>
      <c r="H91" s="127">
        <f t="shared" si="21"/>
        <v>0</v>
      </c>
      <c r="I91" s="127">
        <f t="shared" si="22"/>
        <v>0</v>
      </c>
      <c r="J91" s="127">
        <f t="shared" si="23"/>
        <v>0</v>
      </c>
    </row>
    <row r="92" spans="1:10" s="63" customFormat="1" ht="24.75" customHeight="1" x14ac:dyDescent="0.2">
      <c r="A92" s="125" t="s">
        <v>44</v>
      </c>
      <c r="B92" s="111" t="s">
        <v>152</v>
      </c>
      <c r="C92" s="132" t="s">
        <v>76</v>
      </c>
      <c r="D92" s="111" t="s">
        <v>184</v>
      </c>
      <c r="E92" s="211">
        <v>70</v>
      </c>
      <c r="F92" s="113"/>
      <c r="G92" s="113"/>
      <c r="H92" s="127">
        <f t="shared" si="21"/>
        <v>0</v>
      </c>
      <c r="I92" s="127">
        <f t="shared" si="22"/>
        <v>0</v>
      </c>
      <c r="J92" s="127">
        <f t="shared" si="23"/>
        <v>0</v>
      </c>
    </row>
    <row r="93" spans="1:10" s="63" customFormat="1" ht="24.75" customHeight="1" x14ac:dyDescent="0.2">
      <c r="A93" s="125" t="s">
        <v>45</v>
      </c>
      <c r="B93" s="111" t="s">
        <v>153</v>
      </c>
      <c r="C93" s="132" t="s">
        <v>76</v>
      </c>
      <c r="D93" s="111" t="s">
        <v>198</v>
      </c>
      <c r="E93" s="212">
        <v>2</v>
      </c>
      <c r="F93" s="168"/>
      <c r="G93" s="168"/>
      <c r="H93" s="127">
        <f t="shared" si="21"/>
        <v>0</v>
      </c>
      <c r="I93" s="127">
        <f t="shared" si="22"/>
        <v>0</v>
      </c>
      <c r="J93" s="127">
        <f t="shared" si="23"/>
        <v>0</v>
      </c>
    </row>
    <row r="94" spans="1:10" s="63" customFormat="1" ht="24.75" customHeight="1" x14ac:dyDescent="0.2">
      <c r="A94" s="125" t="s">
        <v>46</v>
      </c>
      <c r="B94" s="111" t="s">
        <v>159</v>
      </c>
      <c r="C94" s="132" t="s">
        <v>76</v>
      </c>
      <c r="D94" s="111" t="s">
        <v>185</v>
      </c>
      <c r="E94" s="207">
        <v>36</v>
      </c>
      <c r="F94" s="158"/>
      <c r="G94" s="158"/>
      <c r="H94" s="127">
        <f t="shared" si="21"/>
        <v>0</v>
      </c>
      <c r="I94" s="127">
        <f t="shared" si="22"/>
        <v>0</v>
      </c>
      <c r="J94" s="127">
        <f t="shared" si="23"/>
        <v>0</v>
      </c>
    </row>
    <row r="95" spans="1:10" s="63" customFormat="1" ht="47.25" customHeight="1" x14ac:dyDescent="0.2">
      <c r="A95" s="125" t="s">
        <v>52</v>
      </c>
      <c r="B95" s="111" t="s">
        <v>158</v>
      </c>
      <c r="C95" s="132" t="s">
        <v>76</v>
      </c>
      <c r="D95" s="111" t="s">
        <v>186</v>
      </c>
      <c r="E95" s="207">
        <f>E94</f>
        <v>36</v>
      </c>
      <c r="F95" s="158"/>
      <c r="G95" s="158"/>
      <c r="H95" s="127">
        <f t="shared" si="21"/>
        <v>0</v>
      </c>
      <c r="I95" s="127">
        <f t="shared" si="22"/>
        <v>0</v>
      </c>
      <c r="J95" s="127">
        <f t="shared" si="23"/>
        <v>0</v>
      </c>
    </row>
    <row r="96" spans="1:10" s="199" customFormat="1" ht="40.5" customHeight="1" x14ac:dyDescent="0.2">
      <c r="A96" s="203" t="s">
        <v>97</v>
      </c>
      <c r="B96" s="120" t="s">
        <v>154</v>
      </c>
      <c r="C96" s="132" t="s">
        <v>76</v>
      </c>
      <c r="D96" s="120" t="s">
        <v>187</v>
      </c>
      <c r="E96" s="212">
        <v>2</v>
      </c>
      <c r="F96" s="168"/>
      <c r="G96" s="168"/>
      <c r="H96" s="127">
        <f t="shared" ref="H96" si="24">E96*F96</f>
        <v>0</v>
      </c>
      <c r="I96" s="127">
        <f t="shared" ref="I96" si="25">E96*G96</f>
        <v>0</v>
      </c>
      <c r="J96" s="127">
        <f t="shared" ref="J96" si="26">H96+I96</f>
        <v>0</v>
      </c>
    </row>
    <row r="97" spans="1:10" s="63" customFormat="1" ht="28.5" customHeight="1" x14ac:dyDescent="0.2">
      <c r="A97" s="125" t="s">
        <v>99</v>
      </c>
      <c r="B97" s="111" t="s">
        <v>124</v>
      </c>
      <c r="C97" s="132" t="s">
        <v>76</v>
      </c>
      <c r="D97" s="193" t="s">
        <v>135</v>
      </c>
      <c r="E97" s="207">
        <v>5</v>
      </c>
      <c r="F97" s="158"/>
      <c r="G97" s="158"/>
      <c r="H97" s="127">
        <f t="shared" ref="H97" si="27">E97*F97</f>
        <v>0</v>
      </c>
      <c r="I97" s="127">
        <f t="shared" ref="I97" si="28">E97*G97</f>
        <v>0</v>
      </c>
      <c r="J97" s="127">
        <f t="shared" ref="J97" si="29">H97+I97</f>
        <v>0</v>
      </c>
    </row>
    <row r="98" spans="1:10" s="63" customFormat="1" ht="30" customHeight="1" x14ac:dyDescent="0.2">
      <c r="A98" s="125" t="s">
        <v>99</v>
      </c>
      <c r="B98" s="111" t="s">
        <v>128</v>
      </c>
      <c r="C98" s="132" t="s">
        <v>76</v>
      </c>
      <c r="D98" s="190" t="s">
        <v>129</v>
      </c>
      <c r="E98" s="208">
        <v>5</v>
      </c>
      <c r="F98" s="168"/>
      <c r="G98" s="168"/>
      <c r="H98" s="127">
        <f t="shared" ref="H98" si="30">E98*F98</f>
        <v>0</v>
      </c>
      <c r="I98" s="127">
        <f t="shared" ref="I98" si="31">E98*G98</f>
        <v>0</v>
      </c>
      <c r="J98" s="127">
        <f t="shared" ref="J98" si="32">H98+I98</f>
        <v>0</v>
      </c>
    </row>
    <row r="99" spans="1:10" s="66" customFormat="1" ht="20.100000000000001" customHeight="1" x14ac:dyDescent="0.2">
      <c r="A99" s="342" t="s">
        <v>56</v>
      </c>
      <c r="B99" s="343"/>
      <c r="C99" s="343"/>
      <c r="D99" s="343"/>
      <c r="E99" s="343"/>
      <c r="F99" s="343"/>
      <c r="G99" s="344"/>
      <c r="H99" s="123">
        <f>SUM(H87:H98)</f>
        <v>0</v>
      </c>
      <c r="I99" s="123">
        <f>SUM(I87:I98)</f>
        <v>0</v>
      </c>
      <c r="J99" s="124">
        <f>H99+I99</f>
        <v>0</v>
      </c>
    </row>
    <row r="100" spans="1:10" s="99" customFormat="1" ht="20.100000000000001" customHeight="1" x14ac:dyDescent="0.2">
      <c r="A100" s="163"/>
      <c r="B100" s="164"/>
      <c r="C100" s="164"/>
      <c r="D100" s="164"/>
      <c r="E100" s="164"/>
      <c r="F100" s="164"/>
      <c r="G100" s="164"/>
      <c r="H100" s="100"/>
      <c r="I100" s="100"/>
      <c r="J100" s="62"/>
    </row>
    <row r="101" spans="1:10" s="98" customFormat="1" ht="12.75" customHeight="1" x14ac:dyDescent="0.2">
      <c r="A101" s="183"/>
      <c r="B101" s="183"/>
      <c r="C101" s="183"/>
      <c r="D101" s="183"/>
      <c r="E101" s="183"/>
      <c r="F101" s="183"/>
      <c r="G101" s="183"/>
      <c r="H101" s="184"/>
      <c r="I101" s="185"/>
      <c r="J101" s="186"/>
    </row>
    <row r="102" spans="1:10" ht="12.75" customHeight="1" x14ac:dyDescent="0.2">
      <c r="A102" s="153"/>
      <c r="B102" s="86"/>
      <c r="C102" s="86"/>
      <c r="F102" s="87"/>
      <c r="H102" s="331" t="s">
        <v>9</v>
      </c>
      <c r="I102" s="331" t="s">
        <v>10</v>
      </c>
      <c r="J102" s="331" t="s">
        <v>11</v>
      </c>
    </row>
    <row r="103" spans="1:10" x14ac:dyDescent="0.2">
      <c r="A103" s="153"/>
      <c r="B103" s="86"/>
      <c r="C103" s="86"/>
      <c r="H103" s="332"/>
      <c r="I103" s="332"/>
      <c r="J103" s="332"/>
    </row>
    <row r="104" spans="1:10" ht="15.75" customHeight="1" x14ac:dyDescent="0.25">
      <c r="E104" s="333" t="s">
        <v>23</v>
      </c>
      <c r="F104" s="334"/>
      <c r="G104" s="89" t="s">
        <v>12</v>
      </c>
      <c r="H104" s="155">
        <f>H28+H41+H54+H65+H82+H99</f>
        <v>0</v>
      </c>
      <c r="I104" s="155">
        <f>I28+I41+I54+I65+I82+I99</f>
        <v>0</v>
      </c>
      <c r="J104" s="156">
        <f>SUM(H104:I104)</f>
        <v>0</v>
      </c>
    </row>
    <row r="105" spans="1:10" ht="15.75" x14ac:dyDescent="0.25">
      <c r="E105" s="335"/>
      <c r="F105" s="336"/>
      <c r="G105" s="89" t="s">
        <v>2</v>
      </c>
      <c r="H105" s="155">
        <f>0.27*H104</f>
        <v>0</v>
      </c>
      <c r="I105" s="155">
        <f>0.27*I104</f>
        <v>0</v>
      </c>
      <c r="J105" s="156">
        <f>H105+I105</f>
        <v>0</v>
      </c>
    </row>
    <row r="106" spans="1:10" ht="15.75" x14ac:dyDescent="0.25">
      <c r="E106" s="337"/>
      <c r="F106" s="338"/>
      <c r="G106" s="90" t="s">
        <v>3</v>
      </c>
      <c r="H106" s="155">
        <f>H104+H105</f>
        <v>0</v>
      </c>
      <c r="I106" s="155">
        <f>I104+I105</f>
        <v>0</v>
      </c>
      <c r="J106" s="156">
        <f>J104+J105</f>
        <v>0</v>
      </c>
    </row>
    <row r="107" spans="1:10" ht="15.75" x14ac:dyDescent="0.25">
      <c r="A107" s="86"/>
      <c r="B107" s="86"/>
      <c r="C107" s="86"/>
      <c r="E107" s="91"/>
      <c r="F107" s="91"/>
      <c r="G107" s="92"/>
      <c r="H107" s="93"/>
      <c r="I107" s="93"/>
      <c r="J107" s="94"/>
    </row>
    <row r="108" spans="1:10" ht="15.75" x14ac:dyDescent="0.25">
      <c r="A108" s="86"/>
      <c r="B108" s="86"/>
      <c r="C108" s="86"/>
      <c r="E108" s="91"/>
      <c r="F108" s="91"/>
      <c r="G108" s="92"/>
      <c r="H108" s="93"/>
      <c r="I108" s="93"/>
      <c r="J108" s="94"/>
    </row>
    <row r="109" spans="1:10" ht="12.75" customHeight="1" x14ac:dyDescent="0.2">
      <c r="A109" s="86"/>
      <c r="B109" s="86"/>
      <c r="C109" s="86"/>
      <c r="D109" s="157"/>
      <c r="E109" s="157"/>
      <c r="F109" s="157"/>
      <c r="G109" s="157"/>
      <c r="H109" s="157"/>
      <c r="I109" s="157"/>
    </row>
    <row r="110" spans="1:10" ht="12.75" customHeight="1" x14ac:dyDescent="0.2">
      <c r="A110" s="86"/>
      <c r="B110" s="86"/>
      <c r="C110" s="86"/>
      <c r="D110" s="95"/>
      <c r="E110" s="95"/>
      <c r="F110" s="95"/>
      <c r="G110" s="95"/>
      <c r="H110" s="95"/>
      <c r="I110" s="95"/>
    </row>
    <row r="111" spans="1:10" ht="15" x14ac:dyDescent="0.2">
      <c r="A111" s="86"/>
      <c r="B111" s="86"/>
      <c r="C111" s="86"/>
      <c r="D111" s="96"/>
    </row>
    <row r="112" spans="1:10" x14ac:dyDescent="0.2">
      <c r="A112" s="86"/>
      <c r="B112" s="86"/>
      <c r="C112" s="86"/>
      <c r="H112" s="165"/>
      <c r="I112" s="165"/>
    </row>
    <row r="113" spans="1:9" x14ac:dyDescent="0.2">
      <c r="A113" s="86"/>
      <c r="B113" s="86"/>
      <c r="C113" s="86"/>
      <c r="E113" s="97"/>
      <c r="F113" s="97"/>
      <c r="H113" s="97"/>
      <c r="I113" s="97"/>
    </row>
    <row r="114" spans="1:9" ht="15.75" x14ac:dyDescent="0.25">
      <c r="A114" s="86"/>
      <c r="B114" s="86"/>
      <c r="C114" s="86"/>
      <c r="E114" s="358"/>
      <c r="F114" s="358"/>
      <c r="H114" s="101"/>
      <c r="I114" s="101"/>
    </row>
    <row r="115" spans="1:9" ht="15" x14ac:dyDescent="0.2">
      <c r="A115" s="86"/>
      <c r="B115" s="86"/>
      <c r="C115" s="86"/>
      <c r="E115" s="359"/>
      <c r="F115" s="359"/>
      <c r="H115" s="360"/>
      <c r="I115" s="360"/>
    </row>
  </sheetData>
  <mergeCells count="80">
    <mergeCell ref="H16:I16"/>
    <mergeCell ref="J16:J17"/>
    <mergeCell ref="A41:G41"/>
    <mergeCell ref="A14:J14"/>
    <mergeCell ref="B15:C15"/>
    <mergeCell ref="A16:A17"/>
    <mergeCell ref="B16:B17"/>
    <mergeCell ref="A40:G40"/>
    <mergeCell ref="C16:C17"/>
    <mergeCell ref="D16:D17"/>
    <mergeCell ref="E16:E17"/>
    <mergeCell ref="F16:G16"/>
    <mergeCell ref="A27:G27"/>
    <mergeCell ref="A28:G28"/>
    <mergeCell ref="A30:J30"/>
    <mergeCell ref="B31:C31"/>
    <mergeCell ref="A43:J43"/>
    <mergeCell ref="E32:E33"/>
    <mergeCell ref="F32:G32"/>
    <mergeCell ref="H32:I32"/>
    <mergeCell ref="J45:J46"/>
    <mergeCell ref="D32:D33"/>
    <mergeCell ref="J32:J33"/>
    <mergeCell ref="A32:A33"/>
    <mergeCell ref="B32:B33"/>
    <mergeCell ref="C32:C33"/>
    <mergeCell ref="B44:C44"/>
    <mergeCell ref="A45:A46"/>
    <mergeCell ref="B45:B46"/>
    <mergeCell ref="C45:C46"/>
    <mergeCell ref="D45:D46"/>
    <mergeCell ref="A64:G64"/>
    <mergeCell ref="A65:G65"/>
    <mergeCell ref="E45:E46"/>
    <mergeCell ref="F45:G45"/>
    <mergeCell ref="H45:I45"/>
    <mergeCell ref="A56:J56"/>
    <mergeCell ref="A53:G53"/>
    <mergeCell ref="A54:G54"/>
    <mergeCell ref="E114:F114"/>
    <mergeCell ref="E115:F115"/>
    <mergeCell ref="H115:I115"/>
    <mergeCell ref="F85:G85"/>
    <mergeCell ref="H85:I85"/>
    <mergeCell ref="A99:G99"/>
    <mergeCell ref="H102:H103"/>
    <mergeCell ref="I102:I103"/>
    <mergeCell ref="J102:J103"/>
    <mergeCell ref="E104:F106"/>
    <mergeCell ref="A81:G81"/>
    <mergeCell ref="A82:G82"/>
    <mergeCell ref="A84:J84"/>
    <mergeCell ref="A85:A86"/>
    <mergeCell ref="B85:B86"/>
    <mergeCell ref="C85:C86"/>
    <mergeCell ref="D85:D86"/>
    <mergeCell ref="E85:E86"/>
    <mergeCell ref="J85:J86"/>
    <mergeCell ref="J69:J70"/>
    <mergeCell ref="A69:A70"/>
    <mergeCell ref="B69:B70"/>
    <mergeCell ref="C69:C70"/>
    <mergeCell ref="D69:D70"/>
    <mergeCell ref="E69:E70"/>
    <mergeCell ref="A6:D6"/>
    <mergeCell ref="A4:D4"/>
    <mergeCell ref="A3:D3"/>
    <mergeCell ref="F69:G69"/>
    <mergeCell ref="H69:I69"/>
    <mergeCell ref="A67:J67"/>
    <mergeCell ref="B68:C68"/>
    <mergeCell ref="A58:A59"/>
    <mergeCell ref="B58:B59"/>
    <mergeCell ref="C58:C59"/>
    <mergeCell ref="D58:D59"/>
    <mergeCell ref="E58:E59"/>
    <mergeCell ref="F58:G58"/>
    <mergeCell ref="B57:C57"/>
    <mergeCell ref="H58:I58"/>
    <mergeCell ref="J58:J59"/>
  </mergeCells>
  <printOptions horizontalCentered="1"/>
  <pageMargins left="0.78740157480314965" right="0.78740157480314965" top="0.78740157480314965" bottom="0.98425196850393704" header="0.51181102362204722" footer="0.51181102362204722"/>
  <pageSetup paperSize="8" scale="72" fitToHeight="5" orientation="landscape" r:id="rId1"/>
  <headerFooter alignWithMargins="0">
    <oddHeader xml:space="preserve">&amp;L
</oddHeader>
    <oddFooter>&amp;C&amp;P</oddFooter>
  </headerFooter>
  <rowBreaks count="3" manualBreakCount="3">
    <brk id="28" max="9" man="1"/>
    <brk id="42" max="9" man="1"/>
    <brk id="8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5"/>
  <sheetViews>
    <sheetView view="pageBreakPreview" topLeftCell="A22" zoomScale="70" zoomScaleNormal="100" zoomScaleSheetLayoutView="70" workbookViewId="0">
      <selection activeCell="C27" sqref="C27"/>
    </sheetView>
  </sheetViews>
  <sheetFormatPr defaultRowHeight="12.75" x14ac:dyDescent="0.2"/>
  <cols>
    <col min="1" max="1" width="6.85546875" style="27" bestFit="1" customWidth="1"/>
    <col min="2" max="2" width="24.28515625" style="1" bestFit="1" customWidth="1"/>
    <col min="3" max="3" width="24.140625" style="1" customWidth="1"/>
    <col min="4" max="4" width="10.28515625" style="1" customWidth="1"/>
    <col min="5" max="5" width="10.42578125" style="1" customWidth="1"/>
    <col min="6" max="7" width="11" style="1" customWidth="1"/>
    <col min="8" max="8" width="13" style="1" customWidth="1"/>
    <col min="9" max="9" width="12.42578125" style="1" customWidth="1"/>
    <col min="10" max="10" width="21.140625" style="1" bestFit="1" customWidth="1"/>
    <col min="11" max="11" width="20.7109375" style="1" hidden="1" customWidth="1"/>
    <col min="12" max="12" width="19.42578125" style="1" bestFit="1" customWidth="1"/>
    <col min="13" max="13" width="19.42578125" style="1" hidden="1" customWidth="1"/>
    <col min="14" max="14" width="20.7109375" style="1" bestFit="1" customWidth="1"/>
    <col min="15" max="16384" width="9.140625" style="1"/>
  </cols>
  <sheetData>
    <row r="1" spans="1:14" ht="15.75" x14ac:dyDescent="0.25">
      <c r="A1" s="72"/>
      <c r="B1" s="72"/>
      <c r="C1" s="72"/>
      <c r="D1" s="22"/>
      <c r="E1" s="22"/>
    </row>
    <row r="2" spans="1:14" ht="15.75" x14ac:dyDescent="0.25">
      <c r="A2" s="291"/>
      <c r="B2" s="291"/>
      <c r="C2" s="291"/>
      <c r="D2" s="195"/>
      <c r="E2" s="195"/>
    </row>
    <row r="3" spans="1:14" ht="18.75" x14ac:dyDescent="0.25">
      <c r="A3" s="292"/>
      <c r="B3" s="292"/>
      <c r="C3" s="292"/>
      <c r="D3" s="195"/>
      <c r="E3" s="195"/>
    </row>
    <row r="4" spans="1:14" ht="20.25" x14ac:dyDescent="0.3">
      <c r="A4" s="384"/>
      <c r="B4" s="384"/>
      <c r="C4" s="384"/>
      <c r="D4" s="23"/>
      <c r="E4" s="23"/>
    </row>
    <row r="5" spans="1:14" ht="21.75" customHeight="1" x14ac:dyDescent="0.2">
      <c r="A5" s="293"/>
      <c r="B5" s="383"/>
      <c r="C5" s="383"/>
      <c r="D5" s="24"/>
      <c r="E5" s="24"/>
    </row>
    <row r="6" spans="1:14" ht="21.75" customHeight="1" x14ac:dyDescent="0.25">
      <c r="A6" s="196"/>
      <c r="B6" s="196"/>
      <c r="C6" s="196"/>
      <c r="D6" s="22"/>
      <c r="E6" s="22"/>
    </row>
    <row r="7" spans="1:14" ht="21.75" customHeight="1" x14ac:dyDescent="0.2">
      <c r="A7" s="196"/>
      <c r="B7" s="196"/>
      <c r="C7" s="196"/>
      <c r="D7" s="3"/>
      <c r="E7" s="3"/>
    </row>
    <row r="8" spans="1:14" ht="21.75" customHeight="1" x14ac:dyDescent="0.2">
      <c r="A8" s="196"/>
      <c r="B8" s="196"/>
      <c r="C8" s="196"/>
      <c r="D8" s="3"/>
      <c r="E8" s="3"/>
    </row>
    <row r="9" spans="1:14" ht="15" x14ac:dyDescent="0.2">
      <c r="A9" s="385"/>
      <c r="B9" s="385"/>
      <c r="C9" s="3"/>
      <c r="D9" s="3"/>
      <c r="E9" s="3"/>
    </row>
    <row r="10" spans="1:14" ht="39" customHeight="1" x14ac:dyDescent="0.2">
      <c r="A10" s="377"/>
      <c r="B10" s="377"/>
      <c r="C10" s="377"/>
      <c r="D10" s="377"/>
      <c r="E10" s="377"/>
      <c r="F10" s="377"/>
      <c r="G10" s="377"/>
      <c r="H10" s="377"/>
      <c r="I10" s="377"/>
      <c r="J10" s="377"/>
      <c r="K10" s="377"/>
      <c r="L10" s="377"/>
      <c r="M10" s="377"/>
      <c r="N10" s="377"/>
    </row>
    <row r="11" spans="1:14" ht="32.25" customHeight="1" x14ac:dyDescent="0.2">
      <c r="A11" s="377"/>
      <c r="B11" s="377"/>
      <c r="C11" s="377"/>
      <c r="D11" s="377"/>
      <c r="E11" s="377"/>
      <c r="F11" s="377"/>
      <c r="G11" s="377"/>
      <c r="H11" s="377"/>
      <c r="I11" s="377"/>
      <c r="J11" s="377"/>
      <c r="K11" s="377"/>
      <c r="L11" s="377"/>
      <c r="M11" s="377"/>
      <c r="N11" s="377"/>
    </row>
    <row r="12" spans="1:14" ht="21.75" customHeight="1" x14ac:dyDescent="0.2">
      <c r="A12" s="377"/>
      <c r="B12" s="377"/>
      <c r="C12" s="377"/>
      <c r="D12" s="377"/>
      <c r="E12" s="377"/>
      <c r="F12" s="377"/>
      <c r="G12" s="377"/>
      <c r="H12" s="377"/>
      <c r="I12" s="377"/>
      <c r="J12" s="377"/>
      <c r="K12" s="377"/>
      <c r="L12" s="377"/>
      <c r="M12" s="377"/>
      <c r="N12" s="377"/>
    </row>
    <row r="13" spans="1:14" ht="27" customHeight="1" x14ac:dyDescent="0.2">
      <c r="A13" s="378"/>
      <c r="B13" s="378"/>
      <c r="C13" s="378"/>
      <c r="D13" s="378"/>
      <c r="E13" s="378"/>
      <c r="F13" s="378"/>
      <c r="G13" s="378"/>
      <c r="H13" s="378"/>
      <c r="I13" s="378"/>
      <c r="J13" s="378"/>
      <c r="K13" s="378"/>
      <c r="L13" s="378"/>
      <c r="M13" s="378"/>
      <c r="N13" s="378"/>
    </row>
    <row r="14" spans="1:14" ht="27" customHeight="1" x14ac:dyDescent="0.2">
      <c r="A14" s="316"/>
      <c r="B14" s="316"/>
      <c r="C14" s="316"/>
      <c r="D14" s="316"/>
      <c r="E14" s="316"/>
      <c r="F14" s="316"/>
      <c r="G14" s="316"/>
      <c r="H14" s="316"/>
      <c r="I14" s="316"/>
      <c r="J14" s="316"/>
      <c r="K14" s="316"/>
      <c r="L14" s="316"/>
      <c r="M14" s="316"/>
      <c r="N14" s="317"/>
    </row>
    <row r="15" spans="1:14" ht="27" customHeight="1" x14ac:dyDescent="0.2">
      <c r="A15" s="386"/>
      <c r="B15" s="386"/>
      <c r="C15" s="106"/>
      <c r="D15" s="106"/>
      <c r="E15" s="106"/>
      <c r="F15" s="106"/>
      <c r="G15" s="106"/>
      <c r="H15" s="106"/>
      <c r="I15" s="106"/>
      <c r="J15" s="106"/>
      <c r="K15" s="106"/>
      <c r="L15" s="106"/>
      <c r="M15" s="106"/>
      <c r="N15" s="107"/>
    </row>
    <row r="16" spans="1:14" ht="25.5" customHeight="1" x14ac:dyDescent="0.2">
      <c r="A16" s="381" t="s">
        <v>34</v>
      </c>
      <c r="B16" s="375" t="s">
        <v>1</v>
      </c>
      <c r="C16" s="375" t="s">
        <v>35</v>
      </c>
      <c r="D16" s="379" t="s">
        <v>36</v>
      </c>
      <c r="E16" s="380"/>
      <c r="F16" s="375" t="s">
        <v>37</v>
      </c>
      <c r="G16" s="375" t="s">
        <v>38</v>
      </c>
      <c r="H16" s="375" t="s">
        <v>4</v>
      </c>
      <c r="I16" s="375" t="s">
        <v>5</v>
      </c>
      <c r="J16" s="375" t="s">
        <v>6</v>
      </c>
      <c r="K16" s="136"/>
      <c r="L16" s="375" t="s">
        <v>7</v>
      </c>
      <c r="M16" s="136"/>
      <c r="N16" s="375" t="s">
        <v>8</v>
      </c>
    </row>
    <row r="17" spans="1:14" x14ac:dyDescent="0.2">
      <c r="A17" s="382"/>
      <c r="B17" s="376"/>
      <c r="C17" s="376"/>
      <c r="D17" s="135" t="s">
        <v>39</v>
      </c>
      <c r="E17" s="135" t="s">
        <v>40</v>
      </c>
      <c r="F17" s="376"/>
      <c r="G17" s="376"/>
      <c r="H17" s="376"/>
      <c r="I17" s="376"/>
      <c r="J17" s="376"/>
      <c r="K17" s="135"/>
      <c r="L17" s="376"/>
      <c r="M17" s="135"/>
      <c r="N17" s="376"/>
    </row>
    <row r="18" spans="1:14" s="25" customFormat="1" ht="12.75" customHeight="1" x14ac:dyDescent="0.2">
      <c r="A18" s="400"/>
      <c r="B18" s="400"/>
      <c r="C18" s="400"/>
      <c r="D18" s="400"/>
      <c r="E18" s="401"/>
      <c r="F18" s="400"/>
      <c r="G18" s="400"/>
      <c r="H18" s="400"/>
      <c r="I18" s="400"/>
      <c r="J18" s="400"/>
      <c r="K18" s="400"/>
      <c r="L18" s="400"/>
      <c r="M18" s="400"/>
      <c r="N18" s="402"/>
    </row>
    <row r="19" spans="1:14" s="67" customFormat="1" ht="51" x14ac:dyDescent="0.2">
      <c r="A19" s="137">
        <v>1</v>
      </c>
      <c r="B19" s="213" t="s">
        <v>94</v>
      </c>
      <c r="C19" s="138" t="s">
        <v>93</v>
      </c>
      <c r="D19" s="160">
        <v>55</v>
      </c>
      <c r="E19" s="160">
        <v>150</v>
      </c>
      <c r="F19" s="139">
        <f t="shared" ref="F19:F21" si="0">D19*E19/10000</f>
        <v>0.82499999999999996</v>
      </c>
      <c r="G19" s="140">
        <v>1.1000000000000001</v>
      </c>
      <c r="H19" s="143"/>
      <c r="I19" s="143"/>
      <c r="J19" s="141">
        <f t="shared" ref="J19:J37" si="1">A19*H19</f>
        <v>0</v>
      </c>
      <c r="K19" s="142" t="e">
        <f>#REF!*H19</f>
        <v>#REF!</v>
      </c>
      <c r="L19" s="141">
        <f t="shared" ref="L19:L37" si="2">A19*I19</f>
        <v>0</v>
      </c>
      <c r="M19" s="142" t="e">
        <f>#REF!*I19</f>
        <v>#REF!</v>
      </c>
      <c r="N19" s="141">
        <f>L19+J19</f>
        <v>0</v>
      </c>
    </row>
    <row r="20" spans="1:14" s="67" customFormat="1" ht="51" x14ac:dyDescent="0.2">
      <c r="A20" s="137">
        <v>1</v>
      </c>
      <c r="B20" s="213" t="s">
        <v>94</v>
      </c>
      <c r="C20" s="138" t="s">
        <v>93</v>
      </c>
      <c r="D20" s="160">
        <v>70</v>
      </c>
      <c r="E20" s="160">
        <v>145</v>
      </c>
      <c r="F20" s="139">
        <f t="shared" ref="F20" si="3">D20*E20/10000</f>
        <v>1.0149999999999999</v>
      </c>
      <c r="G20" s="140">
        <v>1.1000000000000001</v>
      </c>
      <c r="H20" s="143"/>
      <c r="I20" s="143"/>
      <c r="J20" s="141">
        <f t="shared" si="1"/>
        <v>0</v>
      </c>
      <c r="K20" s="142" t="e">
        <f>#REF!*H20</f>
        <v>#REF!</v>
      </c>
      <c r="L20" s="141">
        <f t="shared" si="2"/>
        <v>0</v>
      </c>
      <c r="M20" s="142" t="e">
        <f>#REF!*I20</f>
        <v>#REF!</v>
      </c>
      <c r="N20" s="141">
        <f t="shared" ref="N20" si="4">L20+J20</f>
        <v>0</v>
      </c>
    </row>
    <row r="21" spans="1:14" s="67" customFormat="1" ht="51" x14ac:dyDescent="0.2">
      <c r="A21" s="137">
        <v>1</v>
      </c>
      <c r="B21" s="213" t="s">
        <v>94</v>
      </c>
      <c r="C21" s="138" t="s">
        <v>93</v>
      </c>
      <c r="D21" s="160">
        <v>82</v>
      </c>
      <c r="E21" s="160">
        <v>146</v>
      </c>
      <c r="F21" s="139">
        <f t="shared" si="0"/>
        <v>1.1972</v>
      </c>
      <c r="G21" s="140">
        <v>1.1000000000000001</v>
      </c>
      <c r="H21" s="143"/>
      <c r="I21" s="143"/>
      <c r="J21" s="141">
        <f t="shared" si="1"/>
        <v>0</v>
      </c>
      <c r="K21" s="142" t="e">
        <f>#REF!*H21</f>
        <v>#REF!</v>
      </c>
      <c r="L21" s="141">
        <f t="shared" si="2"/>
        <v>0</v>
      </c>
      <c r="M21" s="142" t="e">
        <f>#REF!*I21</f>
        <v>#REF!</v>
      </c>
      <c r="N21" s="141">
        <f t="shared" ref="N21" si="5">L21+J21</f>
        <v>0</v>
      </c>
    </row>
    <row r="22" spans="1:14" s="67" customFormat="1" ht="51" x14ac:dyDescent="0.2">
      <c r="A22" s="137">
        <v>1</v>
      </c>
      <c r="B22" s="213" t="s">
        <v>94</v>
      </c>
      <c r="C22" s="138" t="s">
        <v>93</v>
      </c>
      <c r="D22" s="215">
        <v>115</v>
      </c>
      <c r="E22" s="215">
        <v>150</v>
      </c>
      <c r="F22" s="146">
        <f t="shared" ref="F22:F37" si="6">D22*E22/10000</f>
        <v>1.7250000000000001</v>
      </c>
      <c r="G22" s="147">
        <v>1.1000000000000001</v>
      </c>
      <c r="H22" s="143"/>
      <c r="I22" s="143"/>
      <c r="J22" s="141">
        <f t="shared" si="1"/>
        <v>0</v>
      </c>
      <c r="K22" s="142" t="e">
        <f>#REF!*H22</f>
        <v>#REF!</v>
      </c>
      <c r="L22" s="141">
        <f t="shared" si="2"/>
        <v>0</v>
      </c>
      <c r="M22" s="142" t="e">
        <f>#REF!*I22</f>
        <v>#REF!</v>
      </c>
      <c r="N22" s="141">
        <f t="shared" ref="N22" si="7">L22+J22</f>
        <v>0</v>
      </c>
    </row>
    <row r="23" spans="1:14" s="67" customFormat="1" ht="51" x14ac:dyDescent="0.2">
      <c r="A23" s="145">
        <v>2</v>
      </c>
      <c r="B23" s="213" t="s">
        <v>94</v>
      </c>
      <c r="C23" s="138" t="s">
        <v>93</v>
      </c>
      <c r="D23" s="215">
        <v>120</v>
      </c>
      <c r="E23" s="215">
        <v>150</v>
      </c>
      <c r="F23" s="146">
        <f t="shared" ref="F23:F36" si="8">D23*E23/10000</f>
        <v>1.8</v>
      </c>
      <c r="G23" s="147">
        <v>1.1000000000000001</v>
      </c>
      <c r="H23" s="143"/>
      <c r="I23" s="143"/>
      <c r="J23" s="141">
        <f t="shared" ref="J23:J36" si="9">A23*H23</f>
        <v>0</v>
      </c>
      <c r="K23" s="142" t="e">
        <f>#REF!*H23</f>
        <v>#REF!</v>
      </c>
      <c r="L23" s="141">
        <f t="shared" ref="L23:L36" si="10">A23*I23</f>
        <v>0</v>
      </c>
      <c r="M23" s="142" t="e">
        <f>#REF!*I23</f>
        <v>#REF!</v>
      </c>
      <c r="N23" s="141">
        <f t="shared" ref="N23:N36" si="11">L23+J23</f>
        <v>0</v>
      </c>
    </row>
    <row r="24" spans="1:14" s="67" customFormat="1" ht="51" x14ac:dyDescent="0.2">
      <c r="A24" s="145">
        <v>3</v>
      </c>
      <c r="B24" s="213" t="s">
        <v>94</v>
      </c>
      <c r="C24" s="138" t="s">
        <v>93</v>
      </c>
      <c r="D24" s="215">
        <v>56</v>
      </c>
      <c r="E24" s="215">
        <v>147</v>
      </c>
      <c r="F24" s="146">
        <f t="shared" si="8"/>
        <v>0.82320000000000004</v>
      </c>
      <c r="G24" s="147">
        <v>1.1000000000000001</v>
      </c>
      <c r="H24" s="143"/>
      <c r="I24" s="143"/>
      <c r="J24" s="141">
        <f t="shared" si="9"/>
        <v>0</v>
      </c>
      <c r="K24" s="142" t="e">
        <f>#REF!*H24</f>
        <v>#REF!</v>
      </c>
      <c r="L24" s="141">
        <f t="shared" si="10"/>
        <v>0</v>
      </c>
      <c r="M24" s="142" t="e">
        <f>#REF!*I24</f>
        <v>#REF!</v>
      </c>
      <c r="N24" s="141">
        <f t="shared" si="11"/>
        <v>0</v>
      </c>
    </row>
    <row r="25" spans="1:14" s="67" customFormat="1" ht="25.5" x14ac:dyDescent="0.2">
      <c r="A25" s="145">
        <v>1</v>
      </c>
      <c r="B25" s="213" t="s">
        <v>272</v>
      </c>
      <c r="C25" s="138" t="s">
        <v>273</v>
      </c>
      <c r="D25" s="215">
        <v>218</v>
      </c>
      <c r="E25" s="215">
        <v>304</v>
      </c>
      <c r="F25" s="146">
        <f t="shared" si="8"/>
        <v>6.6272000000000002</v>
      </c>
      <c r="G25" s="147">
        <v>1.1000000000000001</v>
      </c>
      <c r="H25" s="143"/>
      <c r="I25" s="143"/>
      <c r="J25" s="141">
        <f t="shared" si="9"/>
        <v>0</v>
      </c>
      <c r="K25" s="142" t="e">
        <f>#REF!*H25</f>
        <v>#REF!</v>
      </c>
      <c r="L25" s="141">
        <f t="shared" si="10"/>
        <v>0</v>
      </c>
      <c r="M25" s="142" t="e">
        <f>#REF!*I25</f>
        <v>#REF!</v>
      </c>
      <c r="N25" s="141">
        <f t="shared" si="11"/>
        <v>0</v>
      </c>
    </row>
    <row r="26" spans="1:14" s="67" customFormat="1" ht="25.5" x14ac:dyDescent="0.2">
      <c r="A26" s="145">
        <v>1</v>
      </c>
      <c r="B26" s="213" t="s">
        <v>274</v>
      </c>
      <c r="C26" s="138" t="s">
        <v>332</v>
      </c>
      <c r="D26" s="215">
        <v>218</v>
      </c>
      <c r="E26" s="215">
        <v>304</v>
      </c>
      <c r="F26" s="146">
        <f t="shared" si="8"/>
        <v>6.6272000000000002</v>
      </c>
      <c r="G26" s="147">
        <v>1.1000000000000001</v>
      </c>
      <c r="H26" s="143"/>
      <c r="I26" s="143"/>
      <c r="J26" s="141">
        <f t="shared" ref="J26" si="12">A26*H26</f>
        <v>0</v>
      </c>
      <c r="K26" s="142" t="e">
        <f>#REF!*H26</f>
        <v>#REF!</v>
      </c>
      <c r="L26" s="141">
        <f t="shared" ref="L26" si="13">A26*I26</f>
        <v>0</v>
      </c>
      <c r="M26" s="142" t="e">
        <f>#REF!*I26</f>
        <v>#REF!</v>
      </c>
      <c r="N26" s="141">
        <f t="shared" ref="N26" si="14">L26+J26</f>
        <v>0</v>
      </c>
    </row>
    <row r="27" spans="1:14" s="67" customFormat="1" ht="51" x14ac:dyDescent="0.2">
      <c r="A27" s="145">
        <v>4</v>
      </c>
      <c r="B27" s="213" t="s">
        <v>94</v>
      </c>
      <c r="C27" s="138" t="s">
        <v>93</v>
      </c>
      <c r="D27" s="215">
        <v>120</v>
      </c>
      <c r="E27" s="215">
        <v>60</v>
      </c>
      <c r="F27" s="146">
        <f t="shared" si="8"/>
        <v>0.72</v>
      </c>
      <c r="G27" s="147">
        <v>1.1000000000000001</v>
      </c>
      <c r="H27" s="143"/>
      <c r="I27" s="143"/>
      <c r="J27" s="141">
        <f t="shared" si="9"/>
        <v>0</v>
      </c>
      <c r="K27" s="142" t="e">
        <f>#REF!*H27</f>
        <v>#REF!</v>
      </c>
      <c r="L27" s="141">
        <f t="shared" si="10"/>
        <v>0</v>
      </c>
      <c r="M27" s="142" t="e">
        <f>#REF!*I27</f>
        <v>#REF!</v>
      </c>
      <c r="N27" s="141">
        <f t="shared" si="11"/>
        <v>0</v>
      </c>
    </row>
    <row r="28" spans="1:14" s="67" customFormat="1" ht="51" x14ac:dyDescent="0.2">
      <c r="A28" s="145">
        <v>6</v>
      </c>
      <c r="B28" s="213" t="s">
        <v>94</v>
      </c>
      <c r="C28" s="138" t="s">
        <v>93</v>
      </c>
      <c r="D28" s="215">
        <v>60</v>
      </c>
      <c r="E28" s="215">
        <v>60</v>
      </c>
      <c r="F28" s="146">
        <f t="shared" si="8"/>
        <v>0.36</v>
      </c>
      <c r="G28" s="147">
        <v>1.1000000000000001</v>
      </c>
      <c r="H28" s="143"/>
      <c r="I28" s="143"/>
      <c r="J28" s="141">
        <f t="shared" si="9"/>
        <v>0</v>
      </c>
      <c r="K28" s="142" t="e">
        <f>#REF!*H28</f>
        <v>#REF!</v>
      </c>
      <c r="L28" s="141">
        <f t="shared" si="10"/>
        <v>0</v>
      </c>
      <c r="M28" s="142" t="e">
        <f>#REF!*I28</f>
        <v>#REF!</v>
      </c>
      <c r="N28" s="141">
        <f t="shared" si="11"/>
        <v>0</v>
      </c>
    </row>
    <row r="29" spans="1:14" s="67" customFormat="1" ht="51" x14ac:dyDescent="0.2">
      <c r="A29" s="145">
        <v>1</v>
      </c>
      <c r="B29" s="213" t="s">
        <v>94</v>
      </c>
      <c r="C29" s="138" t="s">
        <v>93</v>
      </c>
      <c r="D29" s="215">
        <v>224</v>
      </c>
      <c r="E29" s="215">
        <v>245</v>
      </c>
      <c r="F29" s="146">
        <f t="shared" si="8"/>
        <v>5.4880000000000004</v>
      </c>
      <c r="G29" s="147">
        <v>1.1000000000000001</v>
      </c>
      <c r="H29" s="143"/>
      <c r="I29" s="143"/>
      <c r="J29" s="141">
        <f t="shared" si="9"/>
        <v>0</v>
      </c>
      <c r="K29" s="142" t="e">
        <f>#REF!*H29</f>
        <v>#REF!</v>
      </c>
      <c r="L29" s="141">
        <f t="shared" si="10"/>
        <v>0</v>
      </c>
      <c r="M29" s="142" t="e">
        <f>#REF!*I29</f>
        <v>#REF!</v>
      </c>
      <c r="N29" s="141">
        <f t="shared" si="11"/>
        <v>0</v>
      </c>
    </row>
    <row r="30" spans="1:14" s="67" customFormat="1" ht="51" x14ac:dyDescent="0.2">
      <c r="A30" s="145">
        <v>1</v>
      </c>
      <c r="B30" s="213" t="s">
        <v>94</v>
      </c>
      <c r="C30" s="138" t="s">
        <v>93</v>
      </c>
      <c r="D30" s="215">
        <v>145</v>
      </c>
      <c r="E30" s="215">
        <v>150</v>
      </c>
      <c r="F30" s="146">
        <f t="shared" si="8"/>
        <v>2.1749999999999998</v>
      </c>
      <c r="G30" s="147">
        <v>1.1000000000000001</v>
      </c>
      <c r="H30" s="143"/>
      <c r="I30" s="143"/>
      <c r="J30" s="141">
        <f t="shared" si="9"/>
        <v>0</v>
      </c>
      <c r="K30" s="142" t="e">
        <f>#REF!*H30</f>
        <v>#REF!</v>
      </c>
      <c r="L30" s="141">
        <f t="shared" si="10"/>
        <v>0</v>
      </c>
      <c r="M30" s="142" t="e">
        <f>#REF!*I30</f>
        <v>#REF!</v>
      </c>
      <c r="N30" s="141">
        <f t="shared" si="11"/>
        <v>0</v>
      </c>
    </row>
    <row r="31" spans="1:14" s="67" customFormat="1" ht="51" x14ac:dyDescent="0.2">
      <c r="A31" s="145">
        <v>5</v>
      </c>
      <c r="B31" s="213" t="s">
        <v>94</v>
      </c>
      <c r="C31" s="138" t="s">
        <v>93</v>
      </c>
      <c r="D31" s="215">
        <v>160</v>
      </c>
      <c r="E31" s="215">
        <v>145</v>
      </c>
      <c r="F31" s="146">
        <f t="shared" si="8"/>
        <v>2.3199999999999998</v>
      </c>
      <c r="G31" s="147">
        <v>1.1000000000000001</v>
      </c>
      <c r="H31" s="143"/>
      <c r="I31" s="143"/>
      <c r="J31" s="141">
        <f t="shared" si="9"/>
        <v>0</v>
      </c>
      <c r="K31" s="142" t="e">
        <f>#REF!*H31</f>
        <v>#REF!</v>
      </c>
      <c r="L31" s="141">
        <f t="shared" si="10"/>
        <v>0</v>
      </c>
      <c r="M31" s="142" t="e">
        <f>#REF!*I31</f>
        <v>#REF!</v>
      </c>
      <c r="N31" s="141">
        <f t="shared" si="11"/>
        <v>0</v>
      </c>
    </row>
    <row r="32" spans="1:14" s="67" customFormat="1" ht="51" x14ac:dyDescent="0.2">
      <c r="A32" s="145">
        <v>1</v>
      </c>
      <c r="B32" s="214" t="s">
        <v>193</v>
      </c>
      <c r="C32" s="138" t="s">
        <v>93</v>
      </c>
      <c r="D32" s="215">
        <v>75</v>
      </c>
      <c r="E32" s="215">
        <v>210</v>
      </c>
      <c r="F32" s="146">
        <f t="shared" si="8"/>
        <v>1.575</v>
      </c>
      <c r="G32" s="147">
        <v>1.1000000000000001</v>
      </c>
      <c r="H32" s="143"/>
      <c r="I32" s="143"/>
      <c r="J32" s="141">
        <f t="shared" si="9"/>
        <v>0</v>
      </c>
      <c r="K32" s="142" t="e">
        <f>#REF!*H32</f>
        <v>#REF!</v>
      </c>
      <c r="L32" s="141">
        <f t="shared" si="10"/>
        <v>0</v>
      </c>
      <c r="M32" s="142" t="e">
        <f>#REF!*I32</f>
        <v>#REF!</v>
      </c>
      <c r="N32" s="141">
        <f t="shared" si="11"/>
        <v>0</v>
      </c>
    </row>
    <row r="33" spans="1:14" s="67" customFormat="1" ht="51" x14ac:dyDescent="0.2">
      <c r="A33" s="145">
        <v>1</v>
      </c>
      <c r="B33" s="214" t="s">
        <v>194</v>
      </c>
      <c r="C33" s="138" t="s">
        <v>93</v>
      </c>
      <c r="D33" s="215">
        <v>90</v>
      </c>
      <c r="E33" s="215">
        <v>200</v>
      </c>
      <c r="F33" s="146">
        <f t="shared" si="8"/>
        <v>1.8</v>
      </c>
      <c r="G33" s="147">
        <v>1.1000000000000001</v>
      </c>
      <c r="H33" s="143"/>
      <c r="I33" s="143"/>
      <c r="J33" s="141">
        <f t="shared" si="9"/>
        <v>0</v>
      </c>
      <c r="K33" s="142" t="e">
        <f>#REF!*H33</f>
        <v>#REF!</v>
      </c>
      <c r="L33" s="141">
        <f t="shared" si="10"/>
        <v>0</v>
      </c>
      <c r="M33" s="142" t="e">
        <f>#REF!*I33</f>
        <v>#REF!</v>
      </c>
      <c r="N33" s="141">
        <f t="shared" si="11"/>
        <v>0</v>
      </c>
    </row>
    <row r="34" spans="1:14" s="67" customFormat="1" ht="51" x14ac:dyDescent="0.2">
      <c r="A34" s="145">
        <v>1</v>
      </c>
      <c r="B34" s="214" t="s">
        <v>192</v>
      </c>
      <c r="C34" s="138" t="s">
        <v>93</v>
      </c>
      <c r="D34" s="215">
        <v>90</v>
      </c>
      <c r="E34" s="215">
        <v>210</v>
      </c>
      <c r="F34" s="146">
        <f t="shared" si="8"/>
        <v>1.89</v>
      </c>
      <c r="G34" s="147">
        <v>1.1000000000000001</v>
      </c>
      <c r="H34" s="143"/>
      <c r="I34" s="143"/>
      <c r="J34" s="141">
        <f t="shared" si="9"/>
        <v>0</v>
      </c>
      <c r="K34" s="142" t="e">
        <f>#REF!*H34</f>
        <v>#REF!</v>
      </c>
      <c r="L34" s="141">
        <f t="shared" si="10"/>
        <v>0</v>
      </c>
      <c r="M34" s="142" t="e">
        <f>#REF!*I34</f>
        <v>#REF!</v>
      </c>
      <c r="N34" s="141">
        <f t="shared" si="11"/>
        <v>0</v>
      </c>
    </row>
    <row r="35" spans="1:14" s="67" customFormat="1" ht="38.25" x14ac:dyDescent="0.2">
      <c r="A35" s="145">
        <v>1</v>
      </c>
      <c r="B35" s="214" t="s">
        <v>195</v>
      </c>
      <c r="C35" s="138" t="s">
        <v>331</v>
      </c>
      <c r="D35" s="215">
        <v>100</v>
      </c>
      <c r="E35" s="215">
        <v>200</v>
      </c>
      <c r="F35" s="146">
        <f t="shared" si="8"/>
        <v>2</v>
      </c>
      <c r="G35" s="147">
        <v>1.1000000000000001</v>
      </c>
      <c r="H35" s="143"/>
      <c r="I35" s="143"/>
      <c r="J35" s="141">
        <f t="shared" si="9"/>
        <v>0</v>
      </c>
      <c r="K35" s="142" t="e">
        <f>#REF!*H35</f>
        <v>#REF!</v>
      </c>
      <c r="L35" s="141">
        <f t="shared" si="10"/>
        <v>0</v>
      </c>
      <c r="M35" s="142" t="e">
        <f>#REF!*I35</f>
        <v>#REF!</v>
      </c>
      <c r="N35" s="141">
        <f t="shared" si="11"/>
        <v>0</v>
      </c>
    </row>
    <row r="36" spans="1:14" s="67" customFormat="1" ht="51" x14ac:dyDescent="0.2">
      <c r="A36" s="145">
        <v>2</v>
      </c>
      <c r="B36" s="214" t="s">
        <v>196</v>
      </c>
      <c r="C36" s="138" t="s">
        <v>93</v>
      </c>
      <c r="D36" s="215">
        <v>100</v>
      </c>
      <c r="E36" s="215">
        <v>210</v>
      </c>
      <c r="F36" s="146">
        <f t="shared" si="8"/>
        <v>2.1</v>
      </c>
      <c r="G36" s="147">
        <v>1.1000000000000001</v>
      </c>
      <c r="H36" s="143"/>
      <c r="I36" s="143"/>
      <c r="J36" s="141">
        <f t="shared" si="9"/>
        <v>0</v>
      </c>
      <c r="K36" s="142" t="e">
        <f>#REF!*H36</f>
        <v>#REF!</v>
      </c>
      <c r="L36" s="141">
        <f t="shared" si="10"/>
        <v>0</v>
      </c>
      <c r="M36" s="142" t="e">
        <f>#REF!*I36</f>
        <v>#REF!</v>
      </c>
      <c r="N36" s="141">
        <f t="shared" si="11"/>
        <v>0</v>
      </c>
    </row>
    <row r="37" spans="1:14" s="67" customFormat="1" ht="51" x14ac:dyDescent="0.2">
      <c r="A37" s="137">
        <v>1</v>
      </c>
      <c r="B37" s="213" t="s">
        <v>197</v>
      </c>
      <c r="C37" s="138" t="s">
        <v>93</v>
      </c>
      <c r="D37" s="160">
        <v>100</v>
      </c>
      <c r="E37" s="160">
        <v>190</v>
      </c>
      <c r="F37" s="139">
        <f t="shared" si="6"/>
        <v>1.9</v>
      </c>
      <c r="G37" s="140">
        <v>1.1000000000000001</v>
      </c>
      <c r="H37" s="143"/>
      <c r="I37" s="143"/>
      <c r="J37" s="141">
        <f t="shared" si="1"/>
        <v>0</v>
      </c>
      <c r="K37" s="142" t="e">
        <f>#REF!*H37</f>
        <v>#REF!</v>
      </c>
      <c r="L37" s="141">
        <f t="shared" si="2"/>
        <v>0</v>
      </c>
      <c r="M37" s="142" t="e">
        <f>#REF!*I37</f>
        <v>#REF!</v>
      </c>
      <c r="N37" s="141">
        <f>L37+J37</f>
        <v>0</v>
      </c>
    </row>
    <row r="38" spans="1:14" s="26" customFormat="1" ht="24.95" customHeight="1" x14ac:dyDescent="0.2">
      <c r="A38" s="150">
        <f>SUM(A19:A37)</f>
        <v>35</v>
      </c>
      <c r="B38" s="148"/>
      <c r="C38" s="148"/>
      <c r="D38" s="148"/>
      <c r="E38" s="148"/>
      <c r="F38" s="148"/>
      <c r="G38" s="148"/>
      <c r="H38" s="148"/>
      <c r="I38" s="149" t="s">
        <v>41</v>
      </c>
      <c r="J38" s="144">
        <f>SUM(J19:J37)</f>
        <v>0</v>
      </c>
      <c r="K38" s="75" t="e">
        <f>SUM(K19:K37)</f>
        <v>#REF!</v>
      </c>
      <c r="L38" s="123">
        <f>SUM(L19:L37)</f>
        <v>0</v>
      </c>
      <c r="M38" s="75" t="e">
        <f>SUM(M19:M37)</f>
        <v>#REF!</v>
      </c>
      <c r="N38" s="124">
        <f>J38+L38</f>
        <v>0</v>
      </c>
    </row>
    <row r="39" spans="1:14" s="26" customFormat="1" ht="16.5" x14ac:dyDescent="0.2">
      <c r="A39" s="32"/>
      <c r="B39" s="32"/>
      <c r="C39" s="32"/>
      <c r="D39" s="32"/>
      <c r="E39" s="32"/>
      <c r="F39" s="32"/>
      <c r="G39" s="32"/>
      <c r="H39" s="33"/>
      <c r="I39" s="33"/>
      <c r="J39" s="33"/>
      <c r="K39" s="76"/>
      <c r="L39" s="33"/>
      <c r="M39" s="76"/>
      <c r="N39" s="34"/>
    </row>
    <row r="40" spans="1:14" ht="27" customHeight="1" x14ac:dyDescent="0.2">
      <c r="A40" s="316"/>
      <c r="B40" s="316"/>
      <c r="C40" s="316"/>
      <c r="D40" s="316"/>
      <c r="E40" s="316"/>
      <c r="F40" s="316"/>
      <c r="G40" s="316"/>
      <c r="H40" s="316"/>
      <c r="I40" s="316"/>
      <c r="J40" s="316"/>
      <c r="K40" s="316"/>
      <c r="L40" s="316"/>
      <c r="M40" s="316"/>
      <c r="N40" s="317"/>
    </row>
    <row r="41" spans="1:14" ht="27" customHeight="1" x14ac:dyDescent="0.2">
      <c r="A41" s="386"/>
      <c r="B41" s="386"/>
      <c r="C41" s="106"/>
      <c r="D41" s="106"/>
      <c r="E41" s="106"/>
      <c r="F41" s="106"/>
      <c r="G41" s="106"/>
      <c r="H41" s="106"/>
      <c r="I41" s="106"/>
      <c r="J41" s="106"/>
      <c r="K41" s="106"/>
      <c r="L41" s="106"/>
      <c r="M41" s="106"/>
      <c r="N41" s="107"/>
    </row>
    <row r="42" spans="1:14" ht="25.5" customHeight="1" x14ac:dyDescent="0.2">
      <c r="A42" s="381" t="s">
        <v>34</v>
      </c>
      <c r="B42" s="375" t="s">
        <v>1</v>
      </c>
      <c r="C42" s="375" t="s">
        <v>35</v>
      </c>
      <c r="D42" s="379" t="s">
        <v>36</v>
      </c>
      <c r="E42" s="380"/>
      <c r="F42" s="375" t="s">
        <v>37</v>
      </c>
      <c r="G42" s="375" t="s">
        <v>38</v>
      </c>
      <c r="H42" s="375" t="s">
        <v>4</v>
      </c>
      <c r="I42" s="375" t="s">
        <v>5</v>
      </c>
      <c r="J42" s="375" t="s">
        <v>6</v>
      </c>
      <c r="K42" s="136"/>
      <c r="L42" s="375" t="s">
        <v>7</v>
      </c>
      <c r="M42" s="136"/>
      <c r="N42" s="375" t="s">
        <v>8</v>
      </c>
    </row>
    <row r="43" spans="1:14" x14ac:dyDescent="0.2">
      <c r="A43" s="382"/>
      <c r="B43" s="376"/>
      <c r="C43" s="376"/>
      <c r="D43" s="135" t="s">
        <v>39</v>
      </c>
      <c r="E43" s="135" t="s">
        <v>40</v>
      </c>
      <c r="F43" s="376"/>
      <c r="G43" s="376"/>
      <c r="H43" s="376"/>
      <c r="I43" s="376"/>
      <c r="J43" s="376"/>
      <c r="K43" s="135"/>
      <c r="L43" s="376"/>
      <c r="M43" s="135"/>
      <c r="N43" s="376"/>
    </row>
    <row r="44" spans="1:14" s="25" customFormat="1" ht="12.75" customHeight="1" x14ac:dyDescent="0.2">
      <c r="A44" s="400"/>
      <c r="B44" s="400"/>
      <c r="C44" s="400"/>
      <c r="D44" s="400"/>
      <c r="E44" s="401"/>
      <c r="F44" s="400"/>
      <c r="G44" s="400"/>
      <c r="H44" s="400"/>
      <c r="I44" s="400"/>
      <c r="J44" s="400"/>
      <c r="K44" s="400"/>
      <c r="L44" s="400"/>
      <c r="M44" s="400"/>
      <c r="N44" s="402"/>
    </row>
    <row r="45" spans="1:14" s="67" customFormat="1" ht="63.75" x14ac:dyDescent="0.2">
      <c r="A45" s="216">
        <v>18</v>
      </c>
      <c r="B45" s="138" t="s">
        <v>96</v>
      </c>
      <c r="C45" s="138" t="s">
        <v>95</v>
      </c>
      <c r="D45" s="160" t="s">
        <v>76</v>
      </c>
      <c r="E45" s="160" t="s">
        <v>76</v>
      </c>
      <c r="F45" s="161" t="s">
        <v>76</v>
      </c>
      <c r="G45" s="162" t="s">
        <v>76</v>
      </c>
      <c r="H45" s="143"/>
      <c r="I45" s="143"/>
      <c r="J45" s="141">
        <f>A45*H45</f>
        <v>0</v>
      </c>
      <c r="K45" s="142" t="e">
        <f>#REF!*H45</f>
        <v>#REF!</v>
      </c>
      <c r="L45" s="141">
        <f>A45*I45</f>
        <v>0</v>
      </c>
      <c r="M45" s="142" t="e">
        <f>#REF!*I45</f>
        <v>#REF!</v>
      </c>
      <c r="N45" s="141">
        <f>L45+J45</f>
        <v>0</v>
      </c>
    </row>
    <row r="46" spans="1:14" s="67" customFormat="1" ht="30" customHeight="1" x14ac:dyDescent="0.2">
      <c r="A46" s="217">
        <f>A38</f>
        <v>35</v>
      </c>
      <c r="B46" s="188" t="s">
        <v>126</v>
      </c>
      <c r="C46" s="188" t="s">
        <v>137</v>
      </c>
      <c r="D46" s="160" t="s">
        <v>76</v>
      </c>
      <c r="E46" s="160" t="s">
        <v>76</v>
      </c>
      <c r="F46" s="161" t="s">
        <v>76</v>
      </c>
      <c r="G46" s="162" t="s">
        <v>76</v>
      </c>
      <c r="H46" s="143"/>
      <c r="I46" s="143"/>
      <c r="J46" s="141">
        <f t="shared" ref="J46:J47" si="15">A46*H46</f>
        <v>0</v>
      </c>
      <c r="K46" s="142" t="e">
        <f>#REF!*H46</f>
        <v>#REF!</v>
      </c>
      <c r="L46" s="141">
        <f t="shared" ref="L46:L47" si="16">A46*I46</f>
        <v>0</v>
      </c>
      <c r="M46" s="142" t="e">
        <f>#REF!*I46</f>
        <v>#REF!</v>
      </c>
      <c r="N46" s="141">
        <f t="shared" ref="N46:N47" si="17">L46+J46</f>
        <v>0</v>
      </c>
    </row>
    <row r="47" spans="1:14" s="67" customFormat="1" ht="60" customHeight="1" x14ac:dyDescent="0.2">
      <c r="A47" s="217">
        <f>A38</f>
        <v>35</v>
      </c>
      <c r="B47" s="189" t="s">
        <v>127</v>
      </c>
      <c r="C47" s="189" t="s">
        <v>141</v>
      </c>
      <c r="D47" s="160" t="s">
        <v>76</v>
      </c>
      <c r="E47" s="160" t="s">
        <v>76</v>
      </c>
      <c r="F47" s="161" t="s">
        <v>76</v>
      </c>
      <c r="G47" s="162" t="s">
        <v>76</v>
      </c>
      <c r="H47" s="143"/>
      <c r="I47" s="143"/>
      <c r="J47" s="141">
        <f t="shared" si="15"/>
        <v>0</v>
      </c>
      <c r="K47" s="142" t="e">
        <f>#REF!*H47</f>
        <v>#REF!</v>
      </c>
      <c r="L47" s="141">
        <f t="shared" si="16"/>
        <v>0</v>
      </c>
      <c r="M47" s="142" t="e">
        <f>#REF!*I47</f>
        <v>#REF!</v>
      </c>
      <c r="N47" s="141">
        <f t="shared" si="17"/>
        <v>0</v>
      </c>
    </row>
    <row r="48" spans="1:14" s="67" customFormat="1" ht="45" customHeight="1" x14ac:dyDescent="0.2">
      <c r="A48" s="218">
        <v>32</v>
      </c>
      <c r="B48" s="138" t="s">
        <v>138</v>
      </c>
      <c r="C48" s="213" t="s">
        <v>142</v>
      </c>
      <c r="D48" s="160" t="s">
        <v>76</v>
      </c>
      <c r="E48" s="160" t="s">
        <v>76</v>
      </c>
      <c r="F48" s="161" t="s">
        <v>76</v>
      </c>
      <c r="G48" s="162" t="s">
        <v>76</v>
      </c>
      <c r="H48" s="143"/>
      <c r="I48" s="143"/>
      <c r="J48" s="141">
        <f t="shared" ref="J48" si="18">A48*H48</f>
        <v>0</v>
      </c>
      <c r="K48" s="142" t="e">
        <f>#REF!*H48</f>
        <v>#REF!</v>
      </c>
      <c r="L48" s="141">
        <f t="shared" ref="L48" si="19">A48*I48</f>
        <v>0</v>
      </c>
      <c r="M48" s="142" t="e">
        <f>#REF!*I48</f>
        <v>#REF!</v>
      </c>
      <c r="N48" s="141">
        <f t="shared" ref="N48" si="20">L48+J48</f>
        <v>0</v>
      </c>
    </row>
    <row r="49" spans="1:14" s="26" customFormat="1" ht="24.95" customHeight="1" x14ac:dyDescent="0.2">
      <c r="A49" s="150"/>
      <c r="B49" s="148"/>
      <c r="C49" s="148"/>
      <c r="D49" s="148"/>
      <c r="E49" s="148"/>
      <c r="F49" s="148"/>
      <c r="G49" s="148"/>
      <c r="H49" s="148"/>
      <c r="I49" s="149" t="s">
        <v>41</v>
      </c>
      <c r="J49" s="144">
        <f>SUM(J45:J48)</f>
        <v>0</v>
      </c>
      <c r="K49" s="75" t="e">
        <f>SUM(K45:K45)</f>
        <v>#REF!</v>
      </c>
      <c r="L49" s="144">
        <f>SUM(L45:L48)</f>
        <v>0</v>
      </c>
      <c r="M49" s="75" t="e">
        <f>SUM(M45:M45)</f>
        <v>#REF!</v>
      </c>
      <c r="N49" s="124">
        <f>J49+L49</f>
        <v>0</v>
      </c>
    </row>
    <row r="50" spans="1:14" s="26" customFormat="1" ht="16.5" x14ac:dyDescent="0.2">
      <c r="A50" s="32"/>
      <c r="B50" s="32"/>
      <c r="C50" s="32"/>
      <c r="D50" s="32"/>
      <c r="E50" s="32"/>
      <c r="F50" s="32"/>
      <c r="G50" s="32"/>
      <c r="H50" s="33"/>
      <c r="I50" s="33"/>
      <c r="J50" s="33"/>
      <c r="K50" s="76"/>
      <c r="L50" s="33"/>
      <c r="M50" s="76"/>
      <c r="N50" s="34"/>
    </row>
    <row r="51" spans="1:14" ht="25.5" customHeight="1" x14ac:dyDescent="0.2">
      <c r="A51" s="37"/>
      <c r="B51" s="35"/>
      <c r="C51" s="36"/>
      <c r="D51" s="36"/>
      <c r="E51" s="36"/>
      <c r="F51" s="36"/>
      <c r="G51" s="37"/>
      <c r="H51" s="38"/>
      <c r="I51" s="38"/>
      <c r="J51" s="39"/>
      <c r="K51" s="77"/>
      <c r="L51" s="39"/>
      <c r="M51" s="77"/>
      <c r="N51" s="40"/>
    </row>
    <row r="52" spans="1:14" x14ac:dyDescent="0.2">
      <c r="A52" s="1"/>
      <c r="F52" s="53"/>
      <c r="G52" s="53"/>
      <c r="H52" s="54"/>
      <c r="I52" s="53"/>
      <c r="J52" s="389" t="s">
        <v>9</v>
      </c>
      <c r="K52" s="78"/>
      <c r="L52" s="389" t="s">
        <v>10</v>
      </c>
      <c r="M52" s="78"/>
      <c r="N52" s="389" t="s">
        <v>11</v>
      </c>
    </row>
    <row r="53" spans="1:14" x14ac:dyDescent="0.2">
      <c r="A53" s="1"/>
      <c r="F53" s="53"/>
      <c r="G53" s="53"/>
      <c r="H53" s="53"/>
      <c r="I53" s="53"/>
      <c r="J53" s="390"/>
      <c r="K53" s="79"/>
      <c r="L53" s="390"/>
      <c r="M53" s="79"/>
      <c r="N53" s="390"/>
    </row>
    <row r="54" spans="1:14" ht="15.75" customHeight="1" x14ac:dyDescent="0.2">
      <c r="A54" s="1"/>
      <c r="F54" s="391" t="s">
        <v>42</v>
      </c>
      <c r="G54" s="392"/>
      <c r="H54" s="393"/>
      <c r="I54" s="50" t="s">
        <v>12</v>
      </c>
      <c r="J54" s="68">
        <f>J38+J49</f>
        <v>0</v>
      </c>
      <c r="K54" s="68" t="e">
        <f>K38+#REF!+K49</f>
        <v>#REF!</v>
      </c>
      <c r="L54" s="68">
        <f>L38+L49</f>
        <v>0</v>
      </c>
      <c r="M54" s="80" t="e">
        <f>M38+#REF!</f>
        <v>#REF!</v>
      </c>
      <c r="N54" s="69">
        <f>J54+L54</f>
        <v>0</v>
      </c>
    </row>
    <row r="55" spans="1:14" ht="15.75" x14ac:dyDescent="0.2">
      <c r="A55" s="1"/>
      <c r="F55" s="394"/>
      <c r="G55" s="395"/>
      <c r="H55" s="396"/>
      <c r="I55" s="50" t="s">
        <v>2</v>
      </c>
      <c r="J55" s="68">
        <f t="shared" ref="J55:N55" si="21">0.27*J54</f>
        <v>0</v>
      </c>
      <c r="K55" s="80" t="e">
        <f t="shared" si="21"/>
        <v>#REF!</v>
      </c>
      <c r="L55" s="68">
        <f t="shared" si="21"/>
        <v>0</v>
      </c>
      <c r="M55" s="80" t="e">
        <f t="shared" si="21"/>
        <v>#REF!</v>
      </c>
      <c r="N55" s="69">
        <f t="shared" si="21"/>
        <v>0</v>
      </c>
    </row>
    <row r="56" spans="1:14" ht="15.75" x14ac:dyDescent="0.2">
      <c r="A56" s="1"/>
      <c r="F56" s="397"/>
      <c r="G56" s="398"/>
      <c r="H56" s="399"/>
      <c r="I56" s="55" t="s">
        <v>3</v>
      </c>
      <c r="J56" s="68">
        <f t="shared" ref="J56:N56" si="22">J54+J55</f>
        <v>0</v>
      </c>
      <c r="K56" s="80" t="e">
        <f t="shared" si="22"/>
        <v>#REF!</v>
      </c>
      <c r="L56" s="68">
        <f t="shared" si="22"/>
        <v>0</v>
      </c>
      <c r="M56" s="80" t="e">
        <f t="shared" si="22"/>
        <v>#REF!</v>
      </c>
      <c r="N56" s="69">
        <f t="shared" si="22"/>
        <v>0</v>
      </c>
    </row>
    <row r="57" spans="1:14" ht="15.75" x14ac:dyDescent="0.2">
      <c r="A57" s="1"/>
      <c r="F57" s="28"/>
      <c r="G57" s="28"/>
      <c r="H57" s="28"/>
      <c r="I57" s="56"/>
      <c r="J57" s="51"/>
      <c r="K57" s="51"/>
      <c r="L57" s="51"/>
      <c r="M57" s="51"/>
      <c r="N57" s="52"/>
    </row>
    <row r="58" spans="1:14" ht="15.75" x14ac:dyDescent="0.2">
      <c r="A58" s="1"/>
      <c r="F58" s="28"/>
      <c r="G58" s="28"/>
      <c r="H58" s="28"/>
      <c r="I58" s="56"/>
      <c r="J58" s="51"/>
      <c r="K58" s="51"/>
      <c r="L58" s="51"/>
      <c r="M58" s="51"/>
      <c r="N58" s="52"/>
    </row>
    <row r="59" spans="1:14" ht="15" x14ac:dyDescent="0.2">
      <c r="A59" s="1"/>
      <c r="B59" s="41"/>
      <c r="C59" s="41"/>
      <c r="D59" s="41"/>
      <c r="E59" s="41"/>
      <c r="F59" s="41"/>
      <c r="G59" s="41"/>
      <c r="H59" s="41"/>
      <c r="I59" s="41"/>
      <c r="J59" s="41"/>
      <c r="K59" s="41"/>
      <c r="L59" s="41"/>
      <c r="M59" s="41"/>
    </row>
    <row r="60" spans="1:14" ht="15" x14ac:dyDescent="0.2">
      <c r="A60" s="1"/>
      <c r="B60" s="29"/>
      <c r="C60" s="29"/>
      <c r="D60" s="29"/>
      <c r="E60" s="29"/>
      <c r="F60" s="29"/>
      <c r="G60" s="29"/>
      <c r="H60" s="29"/>
      <c r="I60" s="29"/>
      <c r="J60" s="29"/>
      <c r="K60" s="29"/>
      <c r="L60" s="29"/>
      <c r="M60" s="29"/>
    </row>
    <row r="61" spans="1:14" ht="15" x14ac:dyDescent="0.2">
      <c r="A61" s="1"/>
      <c r="C61" s="30"/>
      <c r="G61" s="30"/>
    </row>
    <row r="62" spans="1:14" x14ac:dyDescent="0.2">
      <c r="A62" s="1"/>
      <c r="J62" s="31"/>
      <c r="K62" s="31"/>
      <c r="L62" s="31"/>
      <c r="M62" s="31"/>
    </row>
    <row r="63" spans="1:14" x14ac:dyDescent="0.2">
      <c r="A63" s="1"/>
      <c r="F63" s="47"/>
      <c r="G63" s="47"/>
      <c r="H63" s="47"/>
      <c r="J63" s="47"/>
      <c r="K63" s="47"/>
      <c r="L63" s="47"/>
      <c r="M63" s="47"/>
    </row>
    <row r="64" spans="1:14" ht="15.75" x14ac:dyDescent="0.25">
      <c r="A64" s="1"/>
      <c r="F64" s="403"/>
      <c r="G64" s="403"/>
      <c r="H64" s="403"/>
      <c r="J64" s="403"/>
      <c r="K64" s="403"/>
      <c r="L64" s="403"/>
      <c r="M64" s="74"/>
    </row>
    <row r="65" spans="1:13" x14ac:dyDescent="0.2">
      <c r="A65" s="1"/>
      <c r="F65" s="387"/>
      <c r="G65" s="388"/>
      <c r="H65" s="388"/>
      <c r="J65" s="388"/>
      <c r="K65" s="388"/>
      <c r="L65" s="388"/>
      <c r="M65" s="73"/>
    </row>
  </sheetData>
  <mergeCells count="45">
    <mergeCell ref="F65:H65"/>
    <mergeCell ref="J65:L65"/>
    <mergeCell ref="N52:N53"/>
    <mergeCell ref="F54:H56"/>
    <mergeCell ref="A18:N18"/>
    <mergeCell ref="J52:J53"/>
    <mergeCell ref="L52:L53"/>
    <mergeCell ref="F64:H64"/>
    <mergeCell ref="J64:L64"/>
    <mergeCell ref="A40:N40"/>
    <mergeCell ref="A41:B41"/>
    <mergeCell ref="A44:N44"/>
    <mergeCell ref="G42:G43"/>
    <mergeCell ref="H42:H43"/>
    <mergeCell ref="I42:I43"/>
    <mergeCell ref="B42:B43"/>
    <mergeCell ref="I16:I17"/>
    <mergeCell ref="H16:H17"/>
    <mergeCell ref="A5:C5"/>
    <mergeCell ref="A4:C4"/>
    <mergeCell ref="A9:B9"/>
    <mergeCell ref="A14:N14"/>
    <mergeCell ref="A15:B15"/>
    <mergeCell ref="C42:C43"/>
    <mergeCell ref="D42:E42"/>
    <mergeCell ref="F42:F43"/>
    <mergeCell ref="A16:A17"/>
    <mergeCell ref="B16:B17"/>
    <mergeCell ref="C16:C17"/>
    <mergeCell ref="A2:C2"/>
    <mergeCell ref="A3:C3"/>
    <mergeCell ref="L42:L43"/>
    <mergeCell ref="N42:N43"/>
    <mergeCell ref="A10:N10"/>
    <mergeCell ref="A12:N12"/>
    <mergeCell ref="A13:N13"/>
    <mergeCell ref="N16:N17"/>
    <mergeCell ref="D16:E16"/>
    <mergeCell ref="F16:F17"/>
    <mergeCell ref="G16:G17"/>
    <mergeCell ref="J16:J17"/>
    <mergeCell ref="L16:L17"/>
    <mergeCell ref="A11:N11"/>
    <mergeCell ref="J42:J43"/>
    <mergeCell ref="A42:A43"/>
  </mergeCells>
  <printOptions horizontalCentered="1"/>
  <pageMargins left="0.78740157480314965" right="0.78740157480314965" top="0.78740157480314965" bottom="0.98425196850393704" header="0.51181102362204722" footer="0.51181102362204722"/>
  <pageSetup paperSize="8" scale="45" orientation="portrait" r:id="rId1"/>
  <headerFooter alignWithMargins="0">
    <oddHeader>&amp;L
&amp;C&amp;P  &amp;P</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10" zoomScale="85" zoomScaleNormal="100" zoomScaleSheetLayoutView="85" workbookViewId="0">
      <selection activeCell="A2" sqref="A2:C9"/>
    </sheetView>
  </sheetViews>
  <sheetFormatPr defaultRowHeight="12.75" x14ac:dyDescent="0.2"/>
  <cols>
    <col min="2" max="2" width="17.7109375" customWidth="1"/>
    <col min="3" max="3" width="67" customWidth="1"/>
    <col min="4" max="9" width="14.140625" customWidth="1"/>
  </cols>
  <sheetData>
    <row r="1" spans="1:9" x14ac:dyDescent="0.2">
      <c r="A1" s="154"/>
      <c r="B1" s="88"/>
      <c r="C1" s="86"/>
      <c r="D1" s="86"/>
      <c r="E1" s="86"/>
      <c r="F1" s="86"/>
      <c r="G1" s="86"/>
      <c r="H1" s="86"/>
      <c r="I1" s="86"/>
    </row>
    <row r="2" spans="1:9" ht="15.75" x14ac:dyDescent="0.25">
      <c r="A2" s="291"/>
      <c r="B2" s="291"/>
      <c r="C2" s="291"/>
      <c r="D2" s="86"/>
      <c r="E2" s="86"/>
      <c r="F2" s="86"/>
      <c r="G2" s="86"/>
      <c r="H2" s="86"/>
      <c r="I2" s="86"/>
    </row>
    <row r="3" spans="1:9" ht="18.75" x14ac:dyDescent="0.2">
      <c r="A3" s="292"/>
      <c r="B3" s="292"/>
      <c r="C3" s="292"/>
      <c r="D3" s="86"/>
      <c r="E3" s="86"/>
      <c r="F3" s="86"/>
      <c r="G3" s="86"/>
      <c r="H3" s="86"/>
      <c r="I3" s="86"/>
    </row>
    <row r="4" spans="1:9" x14ac:dyDescent="0.2">
      <c r="A4" s="86"/>
      <c r="B4" s="86"/>
      <c r="C4" s="86"/>
      <c r="D4" s="86"/>
      <c r="E4" s="86"/>
      <c r="F4" s="86"/>
      <c r="G4" s="86"/>
      <c r="H4" s="86"/>
      <c r="I4" s="86"/>
    </row>
    <row r="5" spans="1:9" ht="15" x14ac:dyDescent="0.2">
      <c r="A5" s="293"/>
      <c r="B5" s="293"/>
      <c r="C5" s="293"/>
      <c r="D5" s="86"/>
      <c r="E5" s="86"/>
      <c r="F5" s="86"/>
      <c r="G5" s="86"/>
      <c r="H5" s="86"/>
      <c r="I5" s="86"/>
    </row>
    <row r="6" spans="1:9" ht="15" x14ac:dyDescent="0.2">
      <c r="A6" s="200"/>
      <c r="B6" s="200"/>
      <c r="C6" s="200"/>
      <c r="D6" s="86"/>
      <c r="E6" s="86"/>
      <c r="F6" s="86"/>
      <c r="G6" s="86"/>
      <c r="H6" s="86"/>
      <c r="I6" s="86"/>
    </row>
    <row r="7" spans="1:9" ht="15" x14ac:dyDescent="0.2">
      <c r="A7" s="200"/>
      <c r="B7" s="200"/>
      <c r="C7" s="200"/>
      <c r="D7" s="86"/>
      <c r="E7" s="86"/>
      <c r="F7" s="86"/>
      <c r="G7" s="86"/>
      <c r="H7" s="86"/>
      <c r="I7" s="86"/>
    </row>
    <row r="8" spans="1:9" ht="15" x14ac:dyDescent="0.2">
      <c r="A8" s="200"/>
      <c r="B8" s="200"/>
      <c r="C8" s="200"/>
      <c r="D8" s="86"/>
      <c r="E8" s="86"/>
      <c r="F8" s="86"/>
      <c r="G8" s="86"/>
      <c r="H8" s="86"/>
      <c r="I8" s="86"/>
    </row>
    <row r="9" spans="1:9" ht="15" x14ac:dyDescent="0.2">
      <c r="A9" s="86"/>
      <c r="B9" s="86"/>
      <c r="C9" s="200"/>
      <c r="D9" s="86"/>
      <c r="E9" s="86"/>
      <c r="F9" s="86"/>
      <c r="G9" s="86"/>
      <c r="H9" s="86"/>
      <c r="I9" s="86"/>
    </row>
    <row r="10" spans="1:9" ht="20.25" x14ac:dyDescent="0.2">
      <c r="A10" s="192"/>
      <c r="B10" s="192"/>
      <c r="C10" s="192"/>
      <c r="D10" s="192"/>
      <c r="E10" s="192"/>
      <c r="F10" s="192"/>
      <c r="G10" s="192"/>
      <c r="H10" s="192"/>
      <c r="I10" s="192"/>
    </row>
    <row r="11" spans="1:9" ht="18" x14ac:dyDescent="0.2">
      <c r="A11" s="191"/>
      <c r="B11" s="191"/>
      <c r="C11" s="191"/>
      <c r="D11" s="191"/>
      <c r="E11" s="191"/>
      <c r="F11" s="191"/>
      <c r="G11" s="191"/>
      <c r="H11" s="191"/>
      <c r="I11" s="191"/>
    </row>
    <row r="12" spans="1:9" x14ac:dyDescent="0.2">
      <c r="A12" s="166"/>
      <c r="B12" s="166"/>
      <c r="C12" s="167"/>
      <c r="D12" s="167"/>
      <c r="E12" s="167"/>
      <c r="F12" s="167"/>
      <c r="G12" s="167"/>
      <c r="H12" s="167"/>
      <c r="I12" s="167"/>
    </row>
    <row r="13" spans="1:9" ht="23.25" customHeight="1" x14ac:dyDescent="0.2">
      <c r="A13" s="372" t="s">
        <v>155</v>
      </c>
      <c r="B13" s="373"/>
      <c r="C13" s="373"/>
      <c r="D13" s="373"/>
      <c r="E13" s="373"/>
      <c r="F13" s="373"/>
      <c r="G13" s="373"/>
      <c r="H13" s="373"/>
      <c r="I13" s="374"/>
    </row>
    <row r="14" spans="1:9" x14ac:dyDescent="0.2">
      <c r="A14" s="105"/>
      <c r="B14" s="201"/>
      <c r="C14" s="106"/>
      <c r="D14" s="106"/>
      <c r="E14" s="106"/>
      <c r="F14" s="106"/>
      <c r="G14" s="106"/>
      <c r="H14" s="106"/>
      <c r="I14" s="107"/>
    </row>
    <row r="15" spans="1:9" x14ac:dyDescent="0.2">
      <c r="A15" s="320" t="s">
        <v>78</v>
      </c>
      <c r="B15" s="370" t="s">
        <v>24</v>
      </c>
      <c r="C15" s="369" t="s">
        <v>26</v>
      </c>
      <c r="D15" s="365" t="s">
        <v>27</v>
      </c>
      <c r="E15" s="366" t="s">
        <v>28</v>
      </c>
      <c r="F15" s="366"/>
      <c r="G15" s="367" t="s">
        <v>29</v>
      </c>
      <c r="H15" s="367"/>
      <c r="I15" s="368" t="s">
        <v>30</v>
      </c>
    </row>
    <row r="16" spans="1:9" ht="25.5" customHeight="1" x14ac:dyDescent="0.2">
      <c r="A16" s="320"/>
      <c r="B16" s="370"/>
      <c r="C16" s="369"/>
      <c r="D16" s="365"/>
      <c r="E16" s="121" t="s">
        <v>31</v>
      </c>
      <c r="F16" s="121" t="s">
        <v>32</v>
      </c>
      <c r="G16" s="122" t="s">
        <v>31</v>
      </c>
      <c r="H16" s="122" t="s">
        <v>32</v>
      </c>
      <c r="I16" s="368"/>
    </row>
    <row r="17" spans="1:9" ht="35.25" customHeight="1" x14ac:dyDescent="0.2">
      <c r="A17" s="110" t="s">
        <v>16</v>
      </c>
      <c r="B17" s="111" t="s">
        <v>126</v>
      </c>
      <c r="C17" s="111" t="s">
        <v>157</v>
      </c>
      <c r="D17" s="115">
        <v>250</v>
      </c>
      <c r="E17" s="158"/>
      <c r="F17" s="158"/>
      <c r="G17" s="127">
        <f>D17*E17</f>
        <v>0</v>
      </c>
      <c r="H17" s="127">
        <f>D17*F17</f>
        <v>0</v>
      </c>
      <c r="I17" s="127">
        <f>G17+H17</f>
        <v>0</v>
      </c>
    </row>
    <row r="18" spans="1:9" ht="35.25" customHeight="1" x14ac:dyDescent="0.2">
      <c r="A18" s="110" t="s">
        <v>17</v>
      </c>
      <c r="B18" s="116" t="s">
        <v>190</v>
      </c>
      <c r="C18" s="116" t="s">
        <v>176</v>
      </c>
      <c r="D18" s="219">
        <v>65</v>
      </c>
      <c r="E18" s="113"/>
      <c r="F18" s="113"/>
      <c r="G18" s="127">
        <f t="shared" ref="G18" si="0">D18*E18</f>
        <v>0</v>
      </c>
      <c r="H18" s="127">
        <f t="shared" ref="H18" si="1">D18*F18</f>
        <v>0</v>
      </c>
      <c r="I18" s="127">
        <f t="shared" ref="I18" si="2">G18+H18</f>
        <v>0</v>
      </c>
    </row>
    <row r="19" spans="1:9" ht="35.25" customHeight="1" x14ac:dyDescent="0.2">
      <c r="A19" s="110" t="s">
        <v>18</v>
      </c>
      <c r="B19" s="111" t="s">
        <v>160</v>
      </c>
      <c r="C19" s="111" t="s">
        <v>161</v>
      </c>
      <c r="D19" s="115">
        <v>250</v>
      </c>
      <c r="E19" s="158"/>
      <c r="F19" s="158"/>
      <c r="G19" s="127">
        <f t="shared" ref="G19:G29" si="3">D19*E19</f>
        <v>0</v>
      </c>
      <c r="H19" s="127">
        <f t="shared" ref="H19:H29" si="4">D19*F19</f>
        <v>0</v>
      </c>
      <c r="I19" s="127">
        <f t="shared" ref="I19:I29" si="5">G19+H19</f>
        <v>0</v>
      </c>
    </row>
    <row r="20" spans="1:9" ht="35.25" customHeight="1" x14ac:dyDescent="0.2">
      <c r="A20" s="110" t="s">
        <v>19</v>
      </c>
      <c r="B20" s="116" t="s">
        <v>163</v>
      </c>
      <c r="C20" s="116" t="s">
        <v>162</v>
      </c>
      <c r="D20" s="219">
        <v>250</v>
      </c>
      <c r="E20" s="113"/>
      <c r="F20" s="113"/>
      <c r="G20" s="127">
        <f t="shared" si="3"/>
        <v>0</v>
      </c>
      <c r="H20" s="127">
        <f t="shared" si="4"/>
        <v>0</v>
      </c>
      <c r="I20" s="127">
        <f t="shared" si="5"/>
        <v>0</v>
      </c>
    </row>
    <row r="21" spans="1:9" ht="35.25" customHeight="1" x14ac:dyDescent="0.2">
      <c r="A21" s="110" t="s">
        <v>20</v>
      </c>
      <c r="B21" s="116" t="s">
        <v>164</v>
      </c>
      <c r="C21" s="116" t="s">
        <v>165</v>
      </c>
      <c r="D21" s="219">
        <v>380</v>
      </c>
      <c r="E21" s="113"/>
      <c r="F21" s="113"/>
      <c r="G21" s="127">
        <f t="shared" si="3"/>
        <v>0</v>
      </c>
      <c r="H21" s="127">
        <f t="shared" si="4"/>
        <v>0</v>
      </c>
      <c r="I21" s="127">
        <f t="shared" si="5"/>
        <v>0</v>
      </c>
    </row>
    <row r="22" spans="1:9" ht="35.25" customHeight="1" x14ac:dyDescent="0.2">
      <c r="A22" s="110" t="s">
        <v>44</v>
      </c>
      <c r="B22" s="116" t="s">
        <v>126</v>
      </c>
      <c r="C22" s="116" t="s">
        <v>166</v>
      </c>
      <c r="D22" s="115">
        <v>50</v>
      </c>
      <c r="E22" s="158"/>
      <c r="F22" s="158"/>
      <c r="G22" s="127">
        <f t="shared" si="3"/>
        <v>0</v>
      </c>
      <c r="H22" s="127">
        <f t="shared" si="4"/>
        <v>0</v>
      </c>
      <c r="I22" s="127">
        <f t="shared" si="5"/>
        <v>0</v>
      </c>
    </row>
    <row r="23" spans="1:9" ht="35.25" customHeight="1" x14ac:dyDescent="0.2">
      <c r="A23" s="110" t="s">
        <v>45</v>
      </c>
      <c r="B23" s="116" t="s">
        <v>167</v>
      </c>
      <c r="C23" s="116" t="s">
        <v>168</v>
      </c>
      <c r="D23" s="115">
        <v>50</v>
      </c>
      <c r="E23" s="158"/>
      <c r="F23" s="158"/>
      <c r="G23" s="127">
        <f t="shared" si="3"/>
        <v>0</v>
      </c>
      <c r="H23" s="127">
        <f t="shared" si="4"/>
        <v>0</v>
      </c>
      <c r="I23" s="127">
        <f t="shared" si="5"/>
        <v>0</v>
      </c>
    </row>
    <row r="24" spans="1:9" ht="35.25" customHeight="1" x14ac:dyDescent="0.2">
      <c r="A24" s="110" t="s">
        <v>46</v>
      </c>
      <c r="B24" s="116" t="s">
        <v>169</v>
      </c>
      <c r="C24" s="116" t="s">
        <v>170</v>
      </c>
      <c r="D24" s="115">
        <v>50</v>
      </c>
      <c r="E24" s="158"/>
      <c r="F24" s="158"/>
      <c r="G24" s="127">
        <f t="shared" si="3"/>
        <v>0</v>
      </c>
      <c r="H24" s="127">
        <f t="shared" si="4"/>
        <v>0</v>
      </c>
      <c r="I24" s="127">
        <f t="shared" si="5"/>
        <v>0</v>
      </c>
    </row>
    <row r="25" spans="1:9" ht="35.25" customHeight="1" x14ac:dyDescent="0.2">
      <c r="A25" s="110" t="s">
        <v>52</v>
      </c>
      <c r="B25" s="116" t="s">
        <v>169</v>
      </c>
      <c r="C25" s="116" t="s">
        <v>171</v>
      </c>
      <c r="D25" s="115">
        <v>50</v>
      </c>
      <c r="E25" s="158"/>
      <c r="F25" s="158"/>
      <c r="G25" s="127">
        <f t="shared" si="3"/>
        <v>0</v>
      </c>
      <c r="H25" s="127">
        <f t="shared" si="4"/>
        <v>0</v>
      </c>
      <c r="I25" s="127">
        <f t="shared" si="5"/>
        <v>0</v>
      </c>
    </row>
    <row r="26" spans="1:9" ht="35.25" customHeight="1" x14ac:dyDescent="0.2">
      <c r="A26" s="110" t="s">
        <v>97</v>
      </c>
      <c r="B26" s="116" t="s">
        <v>172</v>
      </c>
      <c r="C26" s="116" t="s">
        <v>173</v>
      </c>
      <c r="D26" s="115">
        <v>250</v>
      </c>
      <c r="E26" s="158"/>
      <c r="F26" s="158"/>
      <c r="G26" s="127">
        <f t="shared" si="3"/>
        <v>0</v>
      </c>
      <c r="H26" s="127">
        <f t="shared" si="4"/>
        <v>0</v>
      </c>
      <c r="I26" s="127">
        <f t="shared" si="5"/>
        <v>0</v>
      </c>
    </row>
    <row r="27" spans="1:9" ht="35.25" customHeight="1" x14ac:dyDescent="0.2">
      <c r="A27" s="110" t="s">
        <v>98</v>
      </c>
      <c r="B27" s="116" t="s">
        <v>174</v>
      </c>
      <c r="C27" s="116" t="s">
        <v>175</v>
      </c>
      <c r="D27" s="189">
        <v>1</v>
      </c>
      <c r="E27" s="168"/>
      <c r="F27" s="168"/>
      <c r="G27" s="127">
        <f t="shared" si="3"/>
        <v>0</v>
      </c>
      <c r="H27" s="127">
        <f t="shared" si="4"/>
        <v>0</v>
      </c>
      <c r="I27" s="127">
        <f t="shared" si="5"/>
        <v>0</v>
      </c>
    </row>
    <row r="28" spans="1:9" ht="35.25" customHeight="1" x14ac:dyDescent="0.2">
      <c r="A28" s="110" t="s">
        <v>99</v>
      </c>
      <c r="B28" s="116" t="s">
        <v>177</v>
      </c>
      <c r="C28" s="116" t="s">
        <v>178</v>
      </c>
      <c r="D28" s="219">
        <v>65</v>
      </c>
      <c r="E28" s="113"/>
      <c r="F28" s="113"/>
      <c r="G28" s="127">
        <f t="shared" si="3"/>
        <v>0</v>
      </c>
      <c r="H28" s="127">
        <f t="shared" si="4"/>
        <v>0</v>
      </c>
      <c r="I28" s="127">
        <f t="shared" si="5"/>
        <v>0</v>
      </c>
    </row>
    <row r="29" spans="1:9" ht="35.25" customHeight="1" x14ac:dyDescent="0.2">
      <c r="A29" s="110" t="s">
        <v>100</v>
      </c>
      <c r="B29" s="116" t="s">
        <v>191</v>
      </c>
      <c r="C29" s="116" t="s">
        <v>179</v>
      </c>
      <c r="D29" s="219">
        <v>46</v>
      </c>
      <c r="E29" s="113"/>
      <c r="F29" s="113"/>
      <c r="G29" s="127">
        <f t="shared" si="3"/>
        <v>0</v>
      </c>
      <c r="H29" s="127">
        <f t="shared" si="4"/>
        <v>0</v>
      </c>
      <c r="I29" s="127">
        <f t="shared" si="5"/>
        <v>0</v>
      </c>
    </row>
    <row r="30" spans="1:9" ht="27" customHeight="1" x14ac:dyDescent="0.2">
      <c r="A30" s="339" t="s">
        <v>182</v>
      </c>
      <c r="B30" s="340"/>
      <c r="C30" s="340"/>
      <c r="D30" s="340"/>
      <c r="E30" s="340"/>
      <c r="F30" s="341"/>
      <c r="G30" s="60">
        <f>SUM(G17:G29)</f>
        <v>0</v>
      </c>
      <c r="H30" s="60">
        <f>SUM(H17:H29)</f>
        <v>0</v>
      </c>
      <c r="I30" s="61">
        <f>SUM(I17:I29)</f>
        <v>0</v>
      </c>
    </row>
    <row r="31" spans="1:9" ht="27" customHeight="1" x14ac:dyDescent="0.2">
      <c r="A31" s="342" t="s">
        <v>183</v>
      </c>
      <c r="B31" s="343"/>
      <c r="C31" s="343"/>
      <c r="D31" s="343"/>
      <c r="E31" s="343"/>
      <c r="F31" s="344"/>
      <c r="G31" s="123">
        <f>G30</f>
        <v>0</v>
      </c>
      <c r="H31" s="123">
        <f>H30</f>
        <v>0</v>
      </c>
      <c r="I31" s="124">
        <f>I30</f>
        <v>0</v>
      </c>
    </row>
  </sheetData>
  <mergeCells count="13">
    <mergeCell ref="A5:C5"/>
    <mergeCell ref="A3:C3"/>
    <mergeCell ref="A2:C2"/>
    <mergeCell ref="A30:F30"/>
    <mergeCell ref="A31:F31"/>
    <mergeCell ref="A13:I13"/>
    <mergeCell ref="A15:A16"/>
    <mergeCell ref="B15:B16"/>
    <mergeCell ref="C15:C16"/>
    <mergeCell ref="D15:D16"/>
    <mergeCell ref="E15:F15"/>
    <mergeCell ref="G15:H15"/>
    <mergeCell ref="I15:I16"/>
  </mergeCell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topLeftCell="A14" zoomScale="85" zoomScaleNormal="100" zoomScaleSheetLayoutView="85" workbookViewId="0">
      <selection activeCell="G21" sqref="G21"/>
    </sheetView>
  </sheetViews>
  <sheetFormatPr defaultRowHeight="12.75" x14ac:dyDescent="0.2"/>
  <cols>
    <col min="2" max="2" width="17.7109375" customWidth="1"/>
    <col min="3" max="3" width="60.28515625" customWidth="1"/>
    <col min="4" max="9" width="14.140625" customWidth="1"/>
  </cols>
  <sheetData>
    <row r="1" spans="1:9" x14ac:dyDescent="0.2">
      <c r="A1" s="154"/>
      <c r="B1" s="88"/>
      <c r="C1" s="86"/>
      <c r="D1" s="86"/>
      <c r="E1" s="86"/>
      <c r="F1" s="86"/>
      <c r="G1" s="86"/>
      <c r="H1" s="86"/>
      <c r="I1" s="86"/>
    </row>
    <row r="2" spans="1:9" ht="15.75" x14ac:dyDescent="0.25">
      <c r="A2" s="291"/>
      <c r="B2" s="291"/>
      <c r="C2" s="291"/>
      <c r="D2" s="86"/>
      <c r="E2" s="86"/>
      <c r="F2" s="86"/>
      <c r="G2" s="86"/>
      <c r="H2" s="86"/>
      <c r="I2" s="86"/>
    </row>
    <row r="3" spans="1:9" ht="18.75" x14ac:dyDescent="0.2">
      <c r="A3" s="292"/>
      <c r="B3" s="292"/>
      <c r="C3" s="292"/>
      <c r="D3" s="86"/>
      <c r="E3" s="86"/>
      <c r="F3" s="86"/>
      <c r="G3" s="86"/>
      <c r="H3" s="86"/>
      <c r="I3" s="86"/>
    </row>
    <row r="4" spans="1:9" x14ac:dyDescent="0.2">
      <c r="A4" s="86"/>
      <c r="B4" s="86"/>
      <c r="C4" s="86"/>
      <c r="D4" s="86"/>
      <c r="E4" s="86"/>
      <c r="F4" s="86"/>
      <c r="G4" s="86"/>
      <c r="H4" s="86"/>
      <c r="I4" s="86"/>
    </row>
    <row r="5" spans="1:9" ht="15" x14ac:dyDescent="0.2">
      <c r="A5" s="293"/>
      <c r="B5" s="293"/>
      <c r="C5" s="383"/>
      <c r="D5" s="86"/>
      <c r="E5" s="86"/>
      <c r="F5" s="86"/>
      <c r="G5" s="86"/>
      <c r="H5" s="86"/>
      <c r="I5" s="86"/>
    </row>
    <row r="6" spans="1:9" ht="15" x14ac:dyDescent="0.2">
      <c r="A6" s="200"/>
      <c r="B6" s="200"/>
      <c r="C6" s="200"/>
      <c r="D6" s="86"/>
      <c r="E6" s="86"/>
      <c r="F6" s="86"/>
      <c r="G6" s="86"/>
      <c r="H6" s="86"/>
      <c r="I6" s="86"/>
    </row>
    <row r="7" spans="1:9" ht="15" x14ac:dyDescent="0.2">
      <c r="A7" s="200"/>
      <c r="B7" s="200"/>
      <c r="C7" s="200"/>
      <c r="D7" s="86"/>
      <c r="E7" s="86"/>
      <c r="F7" s="86"/>
      <c r="G7" s="86"/>
      <c r="H7" s="86"/>
      <c r="I7" s="86"/>
    </row>
    <row r="8" spans="1:9" ht="15" x14ac:dyDescent="0.2">
      <c r="A8" s="200"/>
      <c r="B8" s="200"/>
      <c r="C8" s="200"/>
      <c r="D8" s="86"/>
      <c r="E8" s="86"/>
      <c r="F8" s="86"/>
      <c r="G8" s="86"/>
      <c r="H8" s="86"/>
      <c r="I8" s="86"/>
    </row>
    <row r="9" spans="1:9" ht="15" x14ac:dyDescent="0.2">
      <c r="A9" s="86"/>
      <c r="B9" s="86"/>
      <c r="C9" s="200"/>
      <c r="D9" s="86"/>
      <c r="E9" s="86"/>
      <c r="F9" s="86"/>
      <c r="G9" s="86"/>
      <c r="H9" s="86"/>
      <c r="I9" s="86"/>
    </row>
    <row r="10" spans="1:9" ht="20.25" x14ac:dyDescent="0.2">
      <c r="A10" s="192"/>
      <c r="B10" s="192"/>
      <c r="C10" s="192"/>
      <c r="D10" s="192"/>
      <c r="E10" s="192"/>
      <c r="F10" s="192"/>
      <c r="G10" s="192"/>
      <c r="H10" s="192"/>
      <c r="I10" s="192"/>
    </row>
    <row r="11" spans="1:9" ht="18" x14ac:dyDescent="0.2">
      <c r="A11" s="191"/>
      <c r="B11" s="191"/>
      <c r="C11" s="191"/>
      <c r="D11" s="191"/>
      <c r="E11" s="191"/>
      <c r="F11" s="191"/>
      <c r="G11" s="191"/>
      <c r="H11" s="191"/>
      <c r="I11" s="191"/>
    </row>
    <row r="12" spans="1:9" x14ac:dyDescent="0.2">
      <c r="A12" s="166"/>
      <c r="B12" s="166"/>
      <c r="C12" s="167"/>
      <c r="D12" s="167"/>
      <c r="E12" s="167"/>
      <c r="F12" s="167"/>
      <c r="G12" s="167"/>
      <c r="H12" s="167"/>
      <c r="I12" s="167"/>
    </row>
    <row r="13" spans="1:9" ht="23.25" customHeight="1" x14ac:dyDescent="0.2">
      <c r="A13" s="372" t="s">
        <v>181</v>
      </c>
      <c r="B13" s="373"/>
      <c r="C13" s="373"/>
      <c r="D13" s="373"/>
      <c r="E13" s="373"/>
      <c r="F13" s="373"/>
      <c r="G13" s="373"/>
      <c r="H13" s="373"/>
      <c r="I13" s="374"/>
    </row>
    <row r="14" spans="1:9" x14ac:dyDescent="0.2">
      <c r="A14" s="105"/>
      <c r="B14" s="201"/>
      <c r="C14" s="106"/>
      <c r="D14" s="106"/>
      <c r="E14" s="106"/>
      <c r="F14" s="106"/>
      <c r="G14" s="106"/>
      <c r="H14" s="106"/>
      <c r="I14" s="107"/>
    </row>
    <row r="15" spans="1:9" x14ac:dyDescent="0.2">
      <c r="A15" s="320" t="s">
        <v>78</v>
      </c>
      <c r="B15" s="370" t="s">
        <v>24</v>
      </c>
      <c r="C15" s="369" t="s">
        <v>26</v>
      </c>
      <c r="D15" s="365" t="s">
        <v>27</v>
      </c>
      <c r="E15" s="366" t="s">
        <v>28</v>
      </c>
      <c r="F15" s="366"/>
      <c r="G15" s="367" t="s">
        <v>29</v>
      </c>
      <c r="H15" s="367"/>
      <c r="I15" s="368" t="s">
        <v>30</v>
      </c>
    </row>
    <row r="16" spans="1:9" ht="25.5" customHeight="1" x14ac:dyDescent="0.2">
      <c r="A16" s="320"/>
      <c r="B16" s="370"/>
      <c r="C16" s="369"/>
      <c r="D16" s="365"/>
      <c r="E16" s="121" t="s">
        <v>31</v>
      </c>
      <c r="F16" s="121" t="s">
        <v>32</v>
      </c>
      <c r="G16" s="122" t="s">
        <v>31</v>
      </c>
      <c r="H16" s="122" t="s">
        <v>32</v>
      </c>
      <c r="I16" s="368"/>
    </row>
    <row r="17" spans="1:9" s="287" customFormat="1" ht="25.5" customHeight="1" x14ac:dyDescent="0.2">
      <c r="A17" s="110">
        <v>1</v>
      </c>
      <c r="B17" s="224" t="s">
        <v>320</v>
      </c>
      <c r="C17" s="224" t="s">
        <v>321</v>
      </c>
      <c r="D17" s="285">
        <v>1600</v>
      </c>
      <c r="E17" s="286"/>
      <c r="F17" s="286"/>
      <c r="G17" s="127">
        <f t="shared" ref="G17:G23" si="0">D17*E17</f>
        <v>0</v>
      </c>
      <c r="H17" s="127">
        <f t="shared" ref="H17:H23" si="1">D17*F17</f>
        <v>0</v>
      </c>
      <c r="I17" s="127">
        <f t="shared" ref="I17:I23" si="2">G17+H17</f>
        <v>0</v>
      </c>
    </row>
    <row r="18" spans="1:9" s="287" customFormat="1" ht="25.5" customHeight="1" x14ac:dyDescent="0.2">
      <c r="A18" s="110" t="s">
        <v>17</v>
      </c>
      <c r="B18" s="224" t="s">
        <v>325</v>
      </c>
      <c r="C18" s="224" t="s">
        <v>328</v>
      </c>
      <c r="D18" s="285">
        <v>130</v>
      </c>
      <c r="E18" s="286"/>
      <c r="F18" s="286"/>
      <c r="G18" s="127">
        <f t="shared" si="0"/>
        <v>0</v>
      </c>
      <c r="H18" s="127">
        <f t="shared" si="1"/>
        <v>0</v>
      </c>
      <c r="I18" s="127">
        <f t="shared" si="2"/>
        <v>0</v>
      </c>
    </row>
    <row r="19" spans="1:9" s="287" customFormat="1" ht="25.5" customHeight="1" x14ac:dyDescent="0.2">
      <c r="A19" s="110" t="s">
        <v>18</v>
      </c>
      <c r="B19" s="224" t="s">
        <v>326</v>
      </c>
      <c r="C19" s="224" t="s">
        <v>327</v>
      </c>
      <c r="D19" s="285">
        <v>150</v>
      </c>
      <c r="E19" s="286"/>
      <c r="F19" s="286"/>
      <c r="G19" s="127">
        <f t="shared" si="0"/>
        <v>0</v>
      </c>
      <c r="H19" s="127">
        <f t="shared" si="1"/>
        <v>0</v>
      </c>
      <c r="I19" s="127">
        <f t="shared" si="2"/>
        <v>0</v>
      </c>
    </row>
    <row r="20" spans="1:9" s="287" customFormat="1" ht="25.5" customHeight="1" x14ac:dyDescent="0.2">
      <c r="A20" s="110" t="s">
        <v>19</v>
      </c>
      <c r="B20" s="224" t="s">
        <v>333</v>
      </c>
      <c r="C20" s="224" t="s">
        <v>334</v>
      </c>
      <c r="D20" s="285">
        <v>40</v>
      </c>
      <c r="E20" s="286"/>
      <c r="F20" s="286"/>
      <c r="G20" s="127">
        <f t="shared" ref="G20" si="3">D20*E20</f>
        <v>0</v>
      </c>
      <c r="H20" s="127">
        <f t="shared" ref="H20" si="4">D20*F20</f>
        <v>0</v>
      </c>
      <c r="I20" s="127">
        <f t="shared" ref="I20" si="5">G20+H20</f>
        <v>0</v>
      </c>
    </row>
    <row r="21" spans="1:9" s="287" customFormat="1" ht="25.5" customHeight="1" x14ac:dyDescent="0.2">
      <c r="A21" s="110" t="s">
        <v>20</v>
      </c>
      <c r="B21" s="224" t="s">
        <v>329</v>
      </c>
      <c r="C21" s="224" t="s">
        <v>330</v>
      </c>
      <c r="D21" s="285">
        <v>35</v>
      </c>
      <c r="E21" s="286"/>
      <c r="F21" s="286"/>
      <c r="G21" s="127">
        <f t="shared" si="0"/>
        <v>0</v>
      </c>
      <c r="H21" s="127">
        <f t="shared" si="1"/>
        <v>0</v>
      </c>
      <c r="I21" s="127">
        <f t="shared" si="2"/>
        <v>0</v>
      </c>
    </row>
    <row r="22" spans="1:9" s="287" customFormat="1" ht="25.5" customHeight="1" x14ac:dyDescent="0.2">
      <c r="A22" s="110" t="s">
        <v>44</v>
      </c>
      <c r="B22" s="224" t="s">
        <v>322</v>
      </c>
      <c r="C22" s="224" t="s">
        <v>323</v>
      </c>
      <c r="D22" s="224">
        <v>2</v>
      </c>
      <c r="E22" s="286"/>
      <c r="F22" s="286"/>
      <c r="G22" s="127">
        <f t="shared" si="0"/>
        <v>0</v>
      </c>
      <c r="H22" s="127">
        <f t="shared" si="1"/>
        <v>0</v>
      </c>
      <c r="I22" s="127">
        <f t="shared" si="2"/>
        <v>0</v>
      </c>
    </row>
    <row r="23" spans="1:9" ht="33.75" customHeight="1" x14ac:dyDescent="0.2">
      <c r="A23" s="110" t="s">
        <v>45</v>
      </c>
      <c r="B23" s="111" t="s">
        <v>188</v>
      </c>
      <c r="C23" s="111" t="s">
        <v>189</v>
      </c>
      <c r="D23" s="211">
        <v>61</v>
      </c>
      <c r="E23" s="113"/>
      <c r="F23" s="113"/>
      <c r="G23" s="127">
        <f t="shared" si="0"/>
        <v>0</v>
      </c>
      <c r="H23" s="127">
        <f t="shared" si="1"/>
        <v>0</v>
      </c>
      <c r="I23" s="127">
        <f t="shared" si="2"/>
        <v>0</v>
      </c>
    </row>
    <row r="24" spans="1:9" ht="27" customHeight="1" x14ac:dyDescent="0.2">
      <c r="A24" s="339" t="s">
        <v>51</v>
      </c>
      <c r="B24" s="340"/>
      <c r="C24" s="340"/>
      <c r="D24" s="340"/>
      <c r="E24" s="340"/>
      <c r="F24" s="341"/>
      <c r="G24" s="123">
        <f>SUM(G23:G23)</f>
        <v>0</v>
      </c>
      <c r="H24" s="123">
        <f>SUM(H23:H23)</f>
        <v>0</v>
      </c>
      <c r="I24" s="123">
        <f>SUM(I23:I23)</f>
        <v>0</v>
      </c>
    </row>
  </sheetData>
  <mergeCells count="12">
    <mergeCell ref="I15:I16"/>
    <mergeCell ref="A24:F24"/>
    <mergeCell ref="A2:C2"/>
    <mergeCell ref="A3:C3"/>
    <mergeCell ref="A5:C5"/>
    <mergeCell ref="A13:I13"/>
    <mergeCell ref="A15:A16"/>
    <mergeCell ref="B15:B16"/>
    <mergeCell ref="C15:C16"/>
    <mergeCell ref="D15:D16"/>
    <mergeCell ref="E15:F15"/>
    <mergeCell ref="G15:H15"/>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topLeftCell="A10" zoomScale="85" zoomScaleNormal="100" zoomScaleSheetLayoutView="85" workbookViewId="0">
      <selection activeCell="I24" sqref="I24"/>
    </sheetView>
  </sheetViews>
  <sheetFormatPr defaultRowHeight="12.75" x14ac:dyDescent="0.2"/>
  <cols>
    <col min="1" max="1" width="9.140625" customWidth="1"/>
    <col min="2" max="2" width="17.7109375" customWidth="1"/>
    <col min="3" max="3" width="67" customWidth="1"/>
    <col min="4" max="9" width="14.140625" customWidth="1"/>
  </cols>
  <sheetData>
    <row r="1" spans="1:9" x14ac:dyDescent="0.2">
      <c r="A1" s="154"/>
      <c r="B1" s="88"/>
      <c r="C1" s="86"/>
      <c r="D1" s="86"/>
      <c r="E1" s="86"/>
      <c r="F1" s="86"/>
      <c r="G1" s="86"/>
      <c r="H1" s="86"/>
      <c r="I1" s="86"/>
    </row>
    <row r="2" spans="1:9" ht="15.75" x14ac:dyDescent="0.25">
      <c r="A2" s="291"/>
      <c r="B2" s="291"/>
      <c r="C2" s="291"/>
      <c r="D2" s="86"/>
      <c r="E2" s="86"/>
      <c r="F2" s="86"/>
      <c r="G2" s="86"/>
      <c r="H2" s="86"/>
      <c r="I2" s="86"/>
    </row>
    <row r="3" spans="1:9" ht="18.75" x14ac:dyDescent="0.2">
      <c r="A3" s="292"/>
      <c r="B3" s="292"/>
      <c r="C3" s="292"/>
      <c r="D3" s="86"/>
      <c r="E3" s="86"/>
      <c r="F3" s="86"/>
      <c r="G3" s="86"/>
      <c r="H3" s="86"/>
      <c r="I3" s="86"/>
    </row>
    <row r="4" spans="1:9" x14ac:dyDescent="0.2">
      <c r="A4" s="86"/>
      <c r="B4" s="86"/>
      <c r="C4" s="86"/>
      <c r="D4" s="86"/>
      <c r="E4" s="86"/>
      <c r="F4" s="86"/>
      <c r="G4" s="86"/>
      <c r="H4" s="86"/>
      <c r="I4" s="86"/>
    </row>
    <row r="5" spans="1:9" ht="15" x14ac:dyDescent="0.2">
      <c r="A5" s="293"/>
      <c r="B5" s="293"/>
      <c r="C5" s="293"/>
      <c r="D5" s="86"/>
      <c r="E5" s="86"/>
      <c r="F5" s="86"/>
      <c r="G5" s="86"/>
      <c r="H5" s="86"/>
      <c r="I5" s="86"/>
    </row>
    <row r="6" spans="1:9" ht="15" x14ac:dyDescent="0.2">
      <c r="A6" s="209"/>
      <c r="B6" s="209"/>
      <c r="C6" s="209"/>
      <c r="D6" s="86"/>
      <c r="E6" s="86"/>
      <c r="F6" s="86"/>
      <c r="G6" s="86"/>
      <c r="H6" s="86"/>
      <c r="I6" s="86"/>
    </row>
    <row r="7" spans="1:9" ht="15" x14ac:dyDescent="0.2">
      <c r="A7" s="209"/>
      <c r="B7" s="209"/>
      <c r="C7" s="209"/>
      <c r="D7" s="86"/>
      <c r="E7" s="86"/>
      <c r="F7" s="86"/>
      <c r="G7" s="86"/>
      <c r="H7" s="86"/>
      <c r="I7" s="86"/>
    </row>
    <row r="8" spans="1:9" ht="15" x14ac:dyDescent="0.2">
      <c r="A8" s="209"/>
      <c r="B8" s="209"/>
      <c r="C8" s="209"/>
      <c r="D8" s="86"/>
      <c r="E8" s="86"/>
      <c r="F8" s="86"/>
      <c r="G8" s="86"/>
      <c r="H8" s="86"/>
      <c r="I8" s="86"/>
    </row>
    <row r="9" spans="1:9" ht="15" x14ac:dyDescent="0.2">
      <c r="A9" s="86"/>
      <c r="B9" s="86"/>
      <c r="C9" s="209"/>
      <c r="D9" s="86"/>
      <c r="E9" s="86"/>
      <c r="F9" s="86"/>
      <c r="G9" s="86"/>
      <c r="H9" s="86"/>
      <c r="I9" s="86"/>
    </row>
    <row r="10" spans="1:9" ht="20.25" x14ac:dyDescent="0.2">
      <c r="A10" s="192"/>
      <c r="B10" s="192"/>
      <c r="C10" s="192"/>
      <c r="D10" s="192"/>
      <c r="E10" s="192"/>
      <c r="F10" s="192"/>
      <c r="G10" s="192"/>
      <c r="H10" s="192"/>
      <c r="I10" s="192"/>
    </row>
    <row r="11" spans="1:9" ht="18" x14ac:dyDescent="0.2">
      <c r="A11" s="191"/>
      <c r="B11" s="191"/>
      <c r="C11" s="404" t="s">
        <v>213</v>
      </c>
      <c r="D11" s="405"/>
      <c r="E11" s="405"/>
      <c r="F11" s="405"/>
      <c r="G11" s="405"/>
      <c r="H11" s="191"/>
      <c r="I11" s="191"/>
    </row>
    <row r="12" spans="1:9" x14ac:dyDescent="0.2">
      <c r="A12" s="166"/>
      <c r="B12" s="166"/>
      <c r="C12" s="167"/>
      <c r="D12" s="167"/>
      <c r="E12" s="167"/>
      <c r="F12" s="167"/>
      <c r="G12" s="167"/>
      <c r="H12" s="167"/>
      <c r="I12" s="167"/>
    </row>
    <row r="13" spans="1:9" ht="23.25" customHeight="1" x14ac:dyDescent="0.2">
      <c r="A13" s="372" t="s">
        <v>155</v>
      </c>
      <c r="B13" s="373"/>
      <c r="C13" s="373"/>
      <c r="D13" s="373"/>
      <c r="E13" s="373"/>
      <c r="F13" s="373"/>
      <c r="G13" s="373"/>
      <c r="H13" s="373"/>
      <c r="I13" s="374"/>
    </row>
    <row r="14" spans="1:9" x14ac:dyDescent="0.2">
      <c r="A14" s="105"/>
      <c r="B14" s="210"/>
      <c r="C14" s="106"/>
      <c r="D14" s="106"/>
      <c r="E14" s="106"/>
      <c r="F14" s="106"/>
      <c r="G14" s="106"/>
      <c r="H14" s="106"/>
      <c r="I14" s="107"/>
    </row>
    <row r="15" spans="1:9" x14ac:dyDescent="0.2">
      <c r="A15" s="320" t="s">
        <v>78</v>
      </c>
      <c r="B15" s="370" t="s">
        <v>202</v>
      </c>
      <c r="C15" s="369" t="s">
        <v>26</v>
      </c>
      <c r="D15" s="365" t="s">
        <v>27</v>
      </c>
      <c r="E15" s="366" t="s">
        <v>28</v>
      </c>
      <c r="F15" s="366"/>
      <c r="G15" s="367" t="s">
        <v>29</v>
      </c>
      <c r="H15" s="367"/>
      <c r="I15" s="368" t="s">
        <v>30</v>
      </c>
    </row>
    <row r="16" spans="1:9" ht="25.5" customHeight="1" x14ac:dyDescent="0.2">
      <c r="A16" s="320"/>
      <c r="B16" s="370"/>
      <c r="C16" s="369"/>
      <c r="D16" s="365"/>
      <c r="E16" s="121" t="s">
        <v>31</v>
      </c>
      <c r="F16" s="121" t="s">
        <v>32</v>
      </c>
      <c r="G16" s="122" t="s">
        <v>31</v>
      </c>
      <c r="H16" s="122" t="s">
        <v>32</v>
      </c>
      <c r="I16" s="368"/>
    </row>
    <row r="17" spans="1:9" ht="35.25" customHeight="1" x14ac:dyDescent="0.2">
      <c r="A17" s="110" t="s">
        <v>16</v>
      </c>
      <c r="B17" s="111">
        <v>85414090</v>
      </c>
      <c r="C17" s="111" t="s">
        <v>206</v>
      </c>
      <c r="D17" s="118">
        <v>14</v>
      </c>
      <c r="E17" s="158"/>
      <c r="F17" s="158"/>
      <c r="G17" s="127">
        <f>D17*E17</f>
        <v>0</v>
      </c>
      <c r="H17" s="127">
        <f>D17*F17</f>
        <v>0</v>
      </c>
      <c r="I17" s="127">
        <f>G17+H17</f>
        <v>0</v>
      </c>
    </row>
    <row r="18" spans="1:9" ht="35.25" customHeight="1" x14ac:dyDescent="0.2">
      <c r="A18" s="110" t="s">
        <v>17</v>
      </c>
      <c r="B18" s="116">
        <v>73089098</v>
      </c>
      <c r="C18" s="116" t="s">
        <v>207</v>
      </c>
      <c r="D18" s="221">
        <v>1</v>
      </c>
      <c r="E18" s="113"/>
      <c r="F18" s="113"/>
      <c r="G18" s="127">
        <f t="shared" ref="G18:G23" si="0">D18*E18</f>
        <v>0</v>
      </c>
      <c r="H18" s="127">
        <f t="shared" ref="H18:H23" si="1">D18*F18</f>
        <v>0</v>
      </c>
      <c r="I18" s="127">
        <f t="shared" ref="I18:I23" si="2">G18+H18</f>
        <v>0</v>
      </c>
    </row>
    <row r="19" spans="1:9" ht="35.25" customHeight="1" x14ac:dyDescent="0.2">
      <c r="A19" s="110" t="s">
        <v>18</v>
      </c>
      <c r="B19" s="111">
        <v>850440088</v>
      </c>
      <c r="C19" s="111" t="s">
        <v>208</v>
      </c>
      <c r="D19" s="118">
        <v>1</v>
      </c>
      <c r="E19" s="158"/>
      <c r="F19" s="158"/>
      <c r="G19" s="127">
        <f t="shared" si="0"/>
        <v>0</v>
      </c>
      <c r="H19" s="127">
        <f t="shared" si="1"/>
        <v>0</v>
      </c>
      <c r="I19" s="127">
        <f t="shared" si="2"/>
        <v>0</v>
      </c>
    </row>
    <row r="20" spans="1:9" ht="35.25" customHeight="1" x14ac:dyDescent="0.2">
      <c r="A20" s="110" t="s">
        <v>19</v>
      </c>
      <c r="B20" s="116">
        <v>73121020</v>
      </c>
      <c r="C20" s="116" t="s">
        <v>209</v>
      </c>
      <c r="D20" s="221">
        <v>1</v>
      </c>
      <c r="E20" s="113"/>
      <c r="F20" s="113"/>
      <c r="G20" s="127">
        <f t="shared" si="0"/>
        <v>0</v>
      </c>
      <c r="H20" s="127">
        <f t="shared" si="1"/>
        <v>0</v>
      </c>
      <c r="I20" s="127">
        <f t="shared" si="2"/>
        <v>0</v>
      </c>
    </row>
    <row r="21" spans="1:9" ht="35.25" customHeight="1" x14ac:dyDescent="0.2">
      <c r="A21" s="110" t="s">
        <v>20</v>
      </c>
      <c r="B21" s="116">
        <v>85011091</v>
      </c>
      <c r="C21" s="116" t="s">
        <v>210</v>
      </c>
      <c r="D21" s="221">
        <v>1</v>
      </c>
      <c r="E21" s="113"/>
      <c r="F21" s="113"/>
      <c r="G21" s="127">
        <f t="shared" si="0"/>
        <v>0</v>
      </c>
      <c r="H21" s="127">
        <f t="shared" si="1"/>
        <v>0</v>
      </c>
      <c r="I21" s="127">
        <f t="shared" si="2"/>
        <v>0</v>
      </c>
    </row>
    <row r="22" spans="1:9" ht="35.25" customHeight="1" x14ac:dyDescent="0.2">
      <c r="A22" s="110" t="s">
        <v>44</v>
      </c>
      <c r="B22" s="116">
        <v>85011091</v>
      </c>
      <c r="C22" s="116" t="s">
        <v>211</v>
      </c>
      <c r="D22" s="221">
        <v>1</v>
      </c>
      <c r="E22" s="158"/>
      <c r="F22" s="158"/>
      <c r="G22" s="127">
        <f t="shared" si="0"/>
        <v>0</v>
      </c>
      <c r="H22" s="127">
        <f t="shared" si="1"/>
        <v>0</v>
      </c>
      <c r="I22" s="127">
        <f t="shared" si="2"/>
        <v>0</v>
      </c>
    </row>
    <row r="23" spans="1:9" ht="35.25" customHeight="1" x14ac:dyDescent="0.2">
      <c r="A23" s="110" t="s">
        <v>45</v>
      </c>
      <c r="B23" s="116" t="s">
        <v>76</v>
      </c>
      <c r="C23" s="116" t="s">
        <v>212</v>
      </c>
      <c r="D23" s="221">
        <v>1</v>
      </c>
      <c r="E23" s="158"/>
      <c r="F23" s="158"/>
      <c r="G23" s="127">
        <f t="shared" si="0"/>
        <v>0</v>
      </c>
      <c r="H23" s="127">
        <f t="shared" si="1"/>
        <v>0</v>
      </c>
      <c r="I23" s="127">
        <f t="shared" si="2"/>
        <v>0</v>
      </c>
    </row>
    <row r="24" spans="1:9" ht="27" customHeight="1" x14ac:dyDescent="0.2">
      <c r="A24" s="339" t="s">
        <v>203</v>
      </c>
      <c r="B24" s="340"/>
      <c r="C24" s="340"/>
      <c r="D24" s="340"/>
      <c r="E24" s="340"/>
      <c r="F24" s="341"/>
      <c r="G24" s="60">
        <f>SUM(G17:G23)</f>
        <v>0</v>
      </c>
      <c r="H24" s="60">
        <f>SUM(H17:H23)</f>
        <v>0</v>
      </c>
      <c r="I24" s="61">
        <f>SUM(I17:I23)</f>
        <v>0</v>
      </c>
    </row>
    <row r="25" spans="1:9" ht="27" customHeight="1" x14ac:dyDescent="0.2">
      <c r="A25" s="342" t="s">
        <v>204</v>
      </c>
      <c r="B25" s="343"/>
      <c r="C25" s="343"/>
      <c r="D25" s="343"/>
      <c r="E25" s="343"/>
      <c r="F25" s="344"/>
      <c r="G25" s="123">
        <f>G24</f>
        <v>0</v>
      </c>
      <c r="H25" s="123">
        <f>H24</f>
        <v>0</v>
      </c>
      <c r="I25" s="124">
        <f>I24</f>
        <v>0</v>
      </c>
    </row>
  </sheetData>
  <mergeCells count="14">
    <mergeCell ref="I15:I16"/>
    <mergeCell ref="A24:F24"/>
    <mergeCell ref="A25:F25"/>
    <mergeCell ref="C11:G11"/>
    <mergeCell ref="A2:C2"/>
    <mergeCell ref="A3:C3"/>
    <mergeCell ref="A5:C5"/>
    <mergeCell ref="A13:I13"/>
    <mergeCell ref="A15:A16"/>
    <mergeCell ref="B15:B16"/>
    <mergeCell ref="C15:C16"/>
    <mergeCell ref="D15:D16"/>
    <mergeCell ref="E15:F15"/>
    <mergeCell ref="G15:H15"/>
  </mergeCells>
  <pageMargins left="0.7" right="0.7" top="0.75" bottom="0.75" header="0.3" footer="0.3"/>
  <pageSetup paperSize="9"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71"/>
  <sheetViews>
    <sheetView view="pageBreakPreview" topLeftCell="A55" zoomScale="115" zoomScaleNormal="100" zoomScaleSheetLayoutView="115" workbookViewId="0">
      <selection activeCell="B30" sqref="B30"/>
    </sheetView>
  </sheetViews>
  <sheetFormatPr defaultRowHeight="12.75" x14ac:dyDescent="0.2"/>
  <cols>
    <col min="1" max="1" width="5.5703125" style="88" customWidth="1"/>
    <col min="2" max="2" width="48.5703125" style="86" customWidth="1"/>
    <col min="3" max="3" width="11.7109375" style="86" customWidth="1"/>
    <col min="4" max="4" width="4.85546875" style="86" bestFit="1" customWidth="1"/>
    <col min="5" max="5" width="17.5703125" style="86" bestFit="1" customWidth="1"/>
    <col min="6" max="6" width="14" style="86" customWidth="1"/>
    <col min="7" max="8" width="20" style="86" bestFit="1" customWidth="1"/>
    <col min="9" max="9" width="21.42578125" style="86" bestFit="1" customWidth="1"/>
    <col min="10" max="248" width="9.140625" style="86"/>
    <col min="249" max="249" width="5.140625" style="86" bestFit="1" customWidth="1"/>
    <col min="250" max="250" width="44" style="86" customWidth="1"/>
    <col min="251" max="251" width="10.7109375" style="86" bestFit="1" customWidth="1"/>
    <col min="252" max="252" width="4.85546875" style="86" bestFit="1" customWidth="1"/>
    <col min="253" max="253" width="12.42578125" style="86" bestFit="1" customWidth="1"/>
    <col min="254" max="254" width="11" style="86" bestFit="1" customWidth="1"/>
    <col min="255" max="255" width="15.42578125" style="86" bestFit="1" customWidth="1"/>
    <col min="256" max="256" width="14.140625" style="86" bestFit="1" customWidth="1"/>
    <col min="257" max="257" width="15.5703125" style="86" bestFit="1" customWidth="1"/>
    <col min="258" max="258" width="12.42578125" style="86" bestFit="1" customWidth="1"/>
    <col min="259" max="259" width="13.140625" style="86" bestFit="1" customWidth="1"/>
    <col min="260" max="260" width="12.42578125" style="86" bestFit="1" customWidth="1"/>
    <col min="261" max="504" width="9.140625" style="86"/>
    <col min="505" max="505" width="5.140625" style="86" bestFit="1" customWidth="1"/>
    <col min="506" max="506" width="44" style="86" customWidth="1"/>
    <col min="507" max="507" width="10.7109375" style="86" bestFit="1" customWidth="1"/>
    <col min="508" max="508" width="4.85546875" style="86" bestFit="1" customWidth="1"/>
    <col min="509" max="509" width="12.42578125" style="86" bestFit="1" customWidth="1"/>
    <col min="510" max="510" width="11" style="86" bestFit="1" customWidth="1"/>
    <col min="511" max="511" width="15.42578125" style="86" bestFit="1" customWidth="1"/>
    <col min="512" max="512" width="14.140625" style="86" bestFit="1" customWidth="1"/>
    <col min="513" max="513" width="15.5703125" style="86" bestFit="1" customWidth="1"/>
    <col min="514" max="514" width="12.42578125" style="86" bestFit="1" customWidth="1"/>
    <col min="515" max="515" width="13.140625" style="86" bestFit="1" customWidth="1"/>
    <col min="516" max="516" width="12.42578125" style="86" bestFit="1" customWidth="1"/>
    <col min="517" max="760" width="9.140625" style="86"/>
    <col min="761" max="761" width="5.140625" style="86" bestFit="1" customWidth="1"/>
    <col min="762" max="762" width="44" style="86" customWidth="1"/>
    <col min="763" max="763" width="10.7109375" style="86" bestFit="1" customWidth="1"/>
    <col min="764" max="764" width="4.85546875" style="86" bestFit="1" customWidth="1"/>
    <col min="765" max="765" width="12.42578125" style="86" bestFit="1" customWidth="1"/>
    <col min="766" max="766" width="11" style="86" bestFit="1" customWidth="1"/>
    <col min="767" max="767" width="15.42578125" style="86" bestFit="1" customWidth="1"/>
    <col min="768" max="768" width="14.140625" style="86" bestFit="1" customWidth="1"/>
    <col min="769" max="769" width="15.5703125" style="86" bestFit="1" customWidth="1"/>
    <col min="770" max="770" width="12.42578125" style="86" bestFit="1" customWidth="1"/>
    <col min="771" max="771" width="13.140625" style="86" bestFit="1" customWidth="1"/>
    <col min="772" max="772" width="12.42578125" style="86" bestFit="1" customWidth="1"/>
    <col min="773" max="1016" width="9.140625" style="86"/>
    <col min="1017" max="1017" width="5.140625" style="86" bestFit="1" customWidth="1"/>
    <col min="1018" max="1018" width="44" style="86" customWidth="1"/>
    <col min="1019" max="1019" width="10.7109375" style="86" bestFit="1" customWidth="1"/>
    <col min="1020" max="1020" width="4.85546875" style="86" bestFit="1" customWidth="1"/>
    <col min="1021" max="1021" width="12.42578125" style="86" bestFit="1" customWidth="1"/>
    <col min="1022" max="1022" width="11" style="86" bestFit="1" customWidth="1"/>
    <col min="1023" max="1023" width="15.42578125" style="86" bestFit="1" customWidth="1"/>
    <col min="1024" max="1024" width="14.140625" style="86" bestFit="1" customWidth="1"/>
    <col min="1025" max="1025" width="15.5703125" style="86" bestFit="1" customWidth="1"/>
    <col min="1026" max="1026" width="12.42578125" style="86" bestFit="1" customWidth="1"/>
    <col min="1027" max="1027" width="13.140625" style="86" bestFit="1" customWidth="1"/>
    <col min="1028" max="1028" width="12.42578125" style="86" bestFit="1" customWidth="1"/>
    <col min="1029" max="1272" width="9.140625" style="86"/>
    <col min="1273" max="1273" width="5.140625" style="86" bestFit="1" customWidth="1"/>
    <col min="1274" max="1274" width="44" style="86" customWidth="1"/>
    <col min="1275" max="1275" width="10.7109375" style="86" bestFit="1" customWidth="1"/>
    <col min="1276" max="1276" width="4.85546875" style="86" bestFit="1" customWidth="1"/>
    <col min="1277" max="1277" width="12.42578125" style="86" bestFit="1" customWidth="1"/>
    <col min="1278" max="1278" width="11" style="86" bestFit="1" customWidth="1"/>
    <col min="1279" max="1279" width="15.42578125" style="86" bestFit="1" customWidth="1"/>
    <col min="1280" max="1280" width="14.140625" style="86" bestFit="1" customWidth="1"/>
    <col min="1281" max="1281" width="15.5703125" style="86" bestFit="1" customWidth="1"/>
    <col min="1282" max="1282" width="12.42578125" style="86" bestFit="1" customWidth="1"/>
    <col min="1283" max="1283" width="13.140625" style="86" bestFit="1" customWidth="1"/>
    <col min="1284" max="1284" width="12.42578125" style="86" bestFit="1" customWidth="1"/>
    <col min="1285" max="1528" width="9.140625" style="86"/>
    <col min="1529" max="1529" width="5.140625" style="86" bestFit="1" customWidth="1"/>
    <col min="1530" max="1530" width="44" style="86" customWidth="1"/>
    <col min="1531" max="1531" width="10.7109375" style="86" bestFit="1" customWidth="1"/>
    <col min="1532" max="1532" width="4.85546875" style="86" bestFit="1" customWidth="1"/>
    <col min="1533" max="1533" width="12.42578125" style="86" bestFit="1" customWidth="1"/>
    <col min="1534" max="1534" width="11" style="86" bestFit="1" customWidth="1"/>
    <col min="1535" max="1535" width="15.42578125" style="86" bestFit="1" customWidth="1"/>
    <col min="1536" max="1536" width="14.140625" style="86" bestFit="1" customWidth="1"/>
    <col min="1537" max="1537" width="15.5703125" style="86" bestFit="1" customWidth="1"/>
    <col min="1538" max="1538" width="12.42578125" style="86" bestFit="1" customWidth="1"/>
    <col min="1539" max="1539" width="13.140625" style="86" bestFit="1" customWidth="1"/>
    <col min="1540" max="1540" width="12.42578125" style="86" bestFit="1" customWidth="1"/>
    <col min="1541" max="1784" width="9.140625" style="86"/>
    <col min="1785" max="1785" width="5.140625" style="86" bestFit="1" customWidth="1"/>
    <col min="1786" max="1786" width="44" style="86" customWidth="1"/>
    <col min="1787" max="1787" width="10.7109375" style="86" bestFit="1" customWidth="1"/>
    <col min="1788" max="1788" width="4.85546875" style="86" bestFit="1" customWidth="1"/>
    <col min="1789" max="1789" width="12.42578125" style="86" bestFit="1" customWidth="1"/>
    <col min="1790" max="1790" width="11" style="86" bestFit="1" customWidth="1"/>
    <col min="1791" max="1791" width="15.42578125" style="86" bestFit="1" customWidth="1"/>
    <col min="1792" max="1792" width="14.140625" style="86" bestFit="1" customWidth="1"/>
    <col min="1793" max="1793" width="15.5703125" style="86" bestFit="1" customWidth="1"/>
    <col min="1794" max="1794" width="12.42578125" style="86" bestFit="1" customWidth="1"/>
    <col min="1795" max="1795" width="13.140625" style="86" bestFit="1" customWidth="1"/>
    <col min="1796" max="1796" width="12.42578125" style="86" bestFit="1" customWidth="1"/>
    <col min="1797" max="2040" width="9.140625" style="86"/>
    <col min="2041" max="2041" width="5.140625" style="86" bestFit="1" customWidth="1"/>
    <col min="2042" max="2042" width="44" style="86" customWidth="1"/>
    <col min="2043" max="2043" width="10.7109375" style="86" bestFit="1" customWidth="1"/>
    <col min="2044" max="2044" width="4.85546875" style="86" bestFit="1" customWidth="1"/>
    <col min="2045" max="2045" width="12.42578125" style="86" bestFit="1" customWidth="1"/>
    <col min="2046" max="2046" width="11" style="86" bestFit="1" customWidth="1"/>
    <col min="2047" max="2047" width="15.42578125" style="86" bestFit="1" customWidth="1"/>
    <col min="2048" max="2048" width="14.140625" style="86" bestFit="1" customWidth="1"/>
    <col min="2049" max="2049" width="15.5703125" style="86" bestFit="1" customWidth="1"/>
    <col min="2050" max="2050" width="12.42578125" style="86" bestFit="1" customWidth="1"/>
    <col min="2051" max="2051" width="13.140625" style="86" bestFit="1" customWidth="1"/>
    <col min="2052" max="2052" width="12.42578125" style="86" bestFit="1" customWidth="1"/>
    <col min="2053" max="2296" width="9.140625" style="86"/>
    <col min="2297" max="2297" width="5.140625" style="86" bestFit="1" customWidth="1"/>
    <col min="2298" max="2298" width="44" style="86" customWidth="1"/>
    <col min="2299" max="2299" width="10.7109375" style="86" bestFit="1" customWidth="1"/>
    <col min="2300" max="2300" width="4.85546875" style="86" bestFit="1" customWidth="1"/>
    <col min="2301" max="2301" width="12.42578125" style="86" bestFit="1" customWidth="1"/>
    <col min="2302" max="2302" width="11" style="86" bestFit="1" customWidth="1"/>
    <col min="2303" max="2303" width="15.42578125" style="86" bestFit="1" customWidth="1"/>
    <col min="2304" max="2304" width="14.140625" style="86" bestFit="1" customWidth="1"/>
    <col min="2305" max="2305" width="15.5703125" style="86" bestFit="1" customWidth="1"/>
    <col min="2306" max="2306" width="12.42578125" style="86" bestFit="1" customWidth="1"/>
    <col min="2307" max="2307" width="13.140625" style="86" bestFit="1" customWidth="1"/>
    <col min="2308" max="2308" width="12.42578125" style="86" bestFit="1" customWidth="1"/>
    <col min="2309" max="2552" width="9.140625" style="86"/>
    <col min="2553" max="2553" width="5.140625" style="86" bestFit="1" customWidth="1"/>
    <col min="2554" max="2554" width="44" style="86" customWidth="1"/>
    <col min="2555" max="2555" width="10.7109375" style="86" bestFit="1" customWidth="1"/>
    <col min="2556" max="2556" width="4.85546875" style="86" bestFit="1" customWidth="1"/>
    <col min="2557" max="2557" width="12.42578125" style="86" bestFit="1" customWidth="1"/>
    <col min="2558" max="2558" width="11" style="86" bestFit="1" customWidth="1"/>
    <col min="2559" max="2559" width="15.42578125" style="86" bestFit="1" customWidth="1"/>
    <col min="2560" max="2560" width="14.140625" style="86" bestFit="1" customWidth="1"/>
    <col min="2561" max="2561" width="15.5703125" style="86" bestFit="1" customWidth="1"/>
    <col min="2562" max="2562" width="12.42578125" style="86" bestFit="1" customWidth="1"/>
    <col min="2563" max="2563" width="13.140625" style="86" bestFit="1" customWidth="1"/>
    <col min="2564" max="2564" width="12.42578125" style="86" bestFit="1" customWidth="1"/>
    <col min="2565" max="2808" width="9.140625" style="86"/>
    <col min="2809" max="2809" width="5.140625" style="86" bestFit="1" customWidth="1"/>
    <col min="2810" max="2810" width="44" style="86" customWidth="1"/>
    <col min="2811" max="2811" width="10.7109375" style="86" bestFit="1" customWidth="1"/>
    <col min="2812" max="2812" width="4.85546875" style="86" bestFit="1" customWidth="1"/>
    <col min="2813" max="2813" width="12.42578125" style="86" bestFit="1" customWidth="1"/>
    <col min="2814" max="2814" width="11" style="86" bestFit="1" customWidth="1"/>
    <col min="2815" max="2815" width="15.42578125" style="86" bestFit="1" customWidth="1"/>
    <col min="2816" max="2816" width="14.140625" style="86" bestFit="1" customWidth="1"/>
    <col min="2817" max="2817" width="15.5703125" style="86" bestFit="1" customWidth="1"/>
    <col min="2818" max="2818" width="12.42578125" style="86" bestFit="1" customWidth="1"/>
    <col min="2819" max="2819" width="13.140625" style="86" bestFit="1" customWidth="1"/>
    <col min="2820" max="2820" width="12.42578125" style="86" bestFit="1" customWidth="1"/>
    <col min="2821" max="3064" width="9.140625" style="86"/>
    <col min="3065" max="3065" width="5.140625" style="86" bestFit="1" customWidth="1"/>
    <col min="3066" max="3066" width="44" style="86" customWidth="1"/>
    <col min="3067" max="3067" width="10.7109375" style="86" bestFit="1" customWidth="1"/>
    <col min="3068" max="3068" width="4.85546875" style="86" bestFit="1" customWidth="1"/>
    <col min="3069" max="3069" width="12.42578125" style="86" bestFit="1" customWidth="1"/>
    <col min="3070" max="3070" width="11" style="86" bestFit="1" customWidth="1"/>
    <col min="3071" max="3071" width="15.42578125" style="86" bestFit="1" customWidth="1"/>
    <col min="3072" max="3072" width="14.140625" style="86" bestFit="1" customWidth="1"/>
    <col min="3073" max="3073" width="15.5703125" style="86" bestFit="1" customWidth="1"/>
    <col min="3074" max="3074" width="12.42578125" style="86" bestFit="1" customWidth="1"/>
    <col min="3075" max="3075" width="13.140625" style="86" bestFit="1" customWidth="1"/>
    <col min="3076" max="3076" width="12.42578125" style="86" bestFit="1" customWidth="1"/>
    <col min="3077" max="3320" width="9.140625" style="86"/>
    <col min="3321" max="3321" width="5.140625" style="86" bestFit="1" customWidth="1"/>
    <col min="3322" max="3322" width="44" style="86" customWidth="1"/>
    <col min="3323" max="3323" width="10.7109375" style="86" bestFit="1" customWidth="1"/>
    <col min="3324" max="3324" width="4.85546875" style="86" bestFit="1" customWidth="1"/>
    <col min="3325" max="3325" width="12.42578125" style="86" bestFit="1" customWidth="1"/>
    <col min="3326" max="3326" width="11" style="86" bestFit="1" customWidth="1"/>
    <col min="3327" max="3327" width="15.42578125" style="86" bestFit="1" customWidth="1"/>
    <col min="3328" max="3328" width="14.140625" style="86" bestFit="1" customWidth="1"/>
    <col min="3329" max="3329" width="15.5703125" style="86" bestFit="1" customWidth="1"/>
    <col min="3330" max="3330" width="12.42578125" style="86" bestFit="1" customWidth="1"/>
    <col min="3331" max="3331" width="13.140625" style="86" bestFit="1" customWidth="1"/>
    <col min="3332" max="3332" width="12.42578125" style="86" bestFit="1" customWidth="1"/>
    <col min="3333" max="3576" width="9.140625" style="86"/>
    <col min="3577" max="3577" width="5.140625" style="86" bestFit="1" customWidth="1"/>
    <col min="3578" max="3578" width="44" style="86" customWidth="1"/>
    <col min="3579" max="3579" width="10.7109375" style="86" bestFit="1" customWidth="1"/>
    <col min="3580" max="3580" width="4.85546875" style="86" bestFit="1" customWidth="1"/>
    <col min="3581" max="3581" width="12.42578125" style="86" bestFit="1" customWidth="1"/>
    <col min="3582" max="3582" width="11" style="86" bestFit="1" customWidth="1"/>
    <col min="3583" max="3583" width="15.42578125" style="86" bestFit="1" customWidth="1"/>
    <col min="3584" max="3584" width="14.140625" style="86" bestFit="1" customWidth="1"/>
    <col min="3585" max="3585" width="15.5703125" style="86" bestFit="1" customWidth="1"/>
    <col min="3586" max="3586" width="12.42578125" style="86" bestFit="1" customWidth="1"/>
    <col min="3587" max="3587" width="13.140625" style="86" bestFit="1" customWidth="1"/>
    <col min="3588" max="3588" width="12.42578125" style="86" bestFit="1" customWidth="1"/>
    <col min="3589" max="3832" width="9.140625" style="86"/>
    <col min="3833" max="3833" width="5.140625" style="86" bestFit="1" customWidth="1"/>
    <col min="3834" max="3834" width="44" style="86" customWidth="1"/>
    <col min="3835" max="3835" width="10.7109375" style="86" bestFit="1" customWidth="1"/>
    <col min="3836" max="3836" width="4.85546875" style="86" bestFit="1" customWidth="1"/>
    <col min="3837" max="3837" width="12.42578125" style="86" bestFit="1" customWidth="1"/>
    <col min="3838" max="3838" width="11" style="86" bestFit="1" customWidth="1"/>
    <col min="3839" max="3839" width="15.42578125" style="86" bestFit="1" customWidth="1"/>
    <col min="3840" max="3840" width="14.140625" style="86" bestFit="1" customWidth="1"/>
    <col min="3841" max="3841" width="15.5703125" style="86" bestFit="1" customWidth="1"/>
    <col min="3842" max="3842" width="12.42578125" style="86" bestFit="1" customWidth="1"/>
    <col min="3843" max="3843" width="13.140625" style="86" bestFit="1" customWidth="1"/>
    <col min="3844" max="3844" width="12.42578125" style="86" bestFit="1" customWidth="1"/>
    <col min="3845" max="4088" width="9.140625" style="86"/>
    <col min="4089" max="4089" width="5.140625" style="86" bestFit="1" customWidth="1"/>
    <col min="4090" max="4090" width="44" style="86" customWidth="1"/>
    <col min="4091" max="4091" width="10.7109375" style="86" bestFit="1" customWidth="1"/>
    <col min="4092" max="4092" width="4.85546875" style="86" bestFit="1" customWidth="1"/>
    <col min="4093" max="4093" width="12.42578125" style="86" bestFit="1" customWidth="1"/>
    <col min="4094" max="4094" width="11" style="86" bestFit="1" customWidth="1"/>
    <col min="4095" max="4095" width="15.42578125" style="86" bestFit="1" customWidth="1"/>
    <col min="4096" max="4096" width="14.140625" style="86" bestFit="1" customWidth="1"/>
    <col min="4097" max="4097" width="15.5703125" style="86" bestFit="1" customWidth="1"/>
    <col min="4098" max="4098" width="12.42578125" style="86" bestFit="1" customWidth="1"/>
    <col min="4099" max="4099" width="13.140625" style="86" bestFit="1" customWidth="1"/>
    <col min="4100" max="4100" width="12.42578125" style="86" bestFit="1" customWidth="1"/>
    <col min="4101" max="4344" width="9.140625" style="86"/>
    <col min="4345" max="4345" width="5.140625" style="86" bestFit="1" customWidth="1"/>
    <col min="4346" max="4346" width="44" style="86" customWidth="1"/>
    <col min="4347" max="4347" width="10.7109375" style="86" bestFit="1" customWidth="1"/>
    <col min="4348" max="4348" width="4.85546875" style="86" bestFit="1" customWidth="1"/>
    <col min="4349" max="4349" width="12.42578125" style="86" bestFit="1" customWidth="1"/>
    <col min="4350" max="4350" width="11" style="86" bestFit="1" customWidth="1"/>
    <col min="4351" max="4351" width="15.42578125" style="86" bestFit="1" customWidth="1"/>
    <col min="4352" max="4352" width="14.140625" style="86" bestFit="1" customWidth="1"/>
    <col min="4353" max="4353" width="15.5703125" style="86" bestFit="1" customWidth="1"/>
    <col min="4354" max="4354" width="12.42578125" style="86" bestFit="1" customWidth="1"/>
    <col min="4355" max="4355" width="13.140625" style="86" bestFit="1" customWidth="1"/>
    <col min="4356" max="4356" width="12.42578125" style="86" bestFit="1" customWidth="1"/>
    <col min="4357" max="4600" width="9.140625" style="86"/>
    <col min="4601" max="4601" width="5.140625" style="86" bestFit="1" customWidth="1"/>
    <col min="4602" max="4602" width="44" style="86" customWidth="1"/>
    <col min="4603" max="4603" width="10.7109375" style="86" bestFit="1" customWidth="1"/>
    <col min="4604" max="4604" width="4.85546875" style="86" bestFit="1" customWidth="1"/>
    <col min="4605" max="4605" width="12.42578125" style="86" bestFit="1" customWidth="1"/>
    <col min="4606" max="4606" width="11" style="86" bestFit="1" customWidth="1"/>
    <col min="4607" max="4607" width="15.42578125" style="86" bestFit="1" customWidth="1"/>
    <col min="4608" max="4608" width="14.140625" style="86" bestFit="1" customWidth="1"/>
    <col min="4609" max="4609" width="15.5703125" style="86" bestFit="1" customWidth="1"/>
    <col min="4610" max="4610" width="12.42578125" style="86" bestFit="1" customWidth="1"/>
    <col min="4611" max="4611" width="13.140625" style="86" bestFit="1" customWidth="1"/>
    <col min="4612" max="4612" width="12.42578125" style="86" bestFit="1" customWidth="1"/>
    <col min="4613" max="4856" width="9.140625" style="86"/>
    <col min="4857" max="4857" width="5.140625" style="86" bestFit="1" customWidth="1"/>
    <col min="4858" max="4858" width="44" style="86" customWidth="1"/>
    <col min="4859" max="4859" width="10.7109375" style="86" bestFit="1" customWidth="1"/>
    <col min="4860" max="4860" width="4.85546875" style="86" bestFit="1" customWidth="1"/>
    <col min="4861" max="4861" width="12.42578125" style="86" bestFit="1" customWidth="1"/>
    <col min="4862" max="4862" width="11" style="86" bestFit="1" customWidth="1"/>
    <col min="4863" max="4863" width="15.42578125" style="86" bestFit="1" customWidth="1"/>
    <col min="4864" max="4864" width="14.140625" style="86" bestFit="1" customWidth="1"/>
    <col min="4865" max="4865" width="15.5703125" style="86" bestFit="1" customWidth="1"/>
    <col min="4866" max="4866" width="12.42578125" style="86" bestFit="1" customWidth="1"/>
    <col min="4867" max="4867" width="13.140625" style="86" bestFit="1" customWidth="1"/>
    <col min="4868" max="4868" width="12.42578125" style="86" bestFit="1" customWidth="1"/>
    <col min="4869" max="5112" width="9.140625" style="86"/>
    <col min="5113" max="5113" width="5.140625" style="86" bestFit="1" customWidth="1"/>
    <col min="5114" max="5114" width="44" style="86" customWidth="1"/>
    <col min="5115" max="5115" width="10.7109375" style="86" bestFit="1" customWidth="1"/>
    <col min="5116" max="5116" width="4.85546875" style="86" bestFit="1" customWidth="1"/>
    <col min="5117" max="5117" width="12.42578125" style="86" bestFit="1" customWidth="1"/>
    <col min="5118" max="5118" width="11" style="86" bestFit="1" customWidth="1"/>
    <col min="5119" max="5119" width="15.42578125" style="86" bestFit="1" customWidth="1"/>
    <col min="5120" max="5120" width="14.140625" style="86" bestFit="1" customWidth="1"/>
    <col min="5121" max="5121" width="15.5703125" style="86" bestFit="1" customWidth="1"/>
    <col min="5122" max="5122" width="12.42578125" style="86" bestFit="1" customWidth="1"/>
    <col min="5123" max="5123" width="13.140625" style="86" bestFit="1" customWidth="1"/>
    <col min="5124" max="5124" width="12.42578125" style="86" bestFit="1" customWidth="1"/>
    <col min="5125" max="5368" width="9.140625" style="86"/>
    <col min="5369" max="5369" width="5.140625" style="86" bestFit="1" customWidth="1"/>
    <col min="5370" max="5370" width="44" style="86" customWidth="1"/>
    <col min="5371" max="5371" width="10.7109375" style="86" bestFit="1" customWidth="1"/>
    <col min="5372" max="5372" width="4.85546875" style="86" bestFit="1" customWidth="1"/>
    <col min="5373" max="5373" width="12.42578125" style="86" bestFit="1" customWidth="1"/>
    <col min="5374" max="5374" width="11" style="86" bestFit="1" customWidth="1"/>
    <col min="5375" max="5375" width="15.42578125" style="86" bestFit="1" customWidth="1"/>
    <col min="5376" max="5376" width="14.140625" style="86" bestFit="1" customWidth="1"/>
    <col min="5377" max="5377" width="15.5703125" style="86" bestFit="1" customWidth="1"/>
    <col min="5378" max="5378" width="12.42578125" style="86" bestFit="1" customWidth="1"/>
    <col min="5379" max="5379" width="13.140625" style="86" bestFit="1" customWidth="1"/>
    <col min="5380" max="5380" width="12.42578125" style="86" bestFit="1" customWidth="1"/>
    <col min="5381" max="5624" width="9.140625" style="86"/>
    <col min="5625" max="5625" width="5.140625" style="86" bestFit="1" customWidth="1"/>
    <col min="5626" max="5626" width="44" style="86" customWidth="1"/>
    <col min="5627" max="5627" width="10.7109375" style="86" bestFit="1" customWidth="1"/>
    <col min="5628" max="5628" width="4.85546875" style="86" bestFit="1" customWidth="1"/>
    <col min="5629" max="5629" width="12.42578125" style="86" bestFit="1" customWidth="1"/>
    <col min="5630" max="5630" width="11" style="86" bestFit="1" customWidth="1"/>
    <col min="5631" max="5631" width="15.42578125" style="86" bestFit="1" customWidth="1"/>
    <col min="5632" max="5632" width="14.140625" style="86" bestFit="1" customWidth="1"/>
    <col min="5633" max="5633" width="15.5703125" style="86" bestFit="1" customWidth="1"/>
    <col min="5634" max="5634" width="12.42578125" style="86" bestFit="1" customWidth="1"/>
    <col min="5635" max="5635" width="13.140625" style="86" bestFit="1" customWidth="1"/>
    <col min="5636" max="5636" width="12.42578125" style="86" bestFit="1" customWidth="1"/>
    <col min="5637" max="5880" width="9.140625" style="86"/>
    <col min="5881" max="5881" width="5.140625" style="86" bestFit="1" customWidth="1"/>
    <col min="5882" max="5882" width="44" style="86" customWidth="1"/>
    <col min="5883" max="5883" width="10.7109375" style="86" bestFit="1" customWidth="1"/>
    <col min="5884" max="5884" width="4.85546875" style="86" bestFit="1" customWidth="1"/>
    <col min="5885" max="5885" width="12.42578125" style="86" bestFit="1" customWidth="1"/>
    <col min="5886" max="5886" width="11" style="86" bestFit="1" customWidth="1"/>
    <col min="5887" max="5887" width="15.42578125" style="86" bestFit="1" customWidth="1"/>
    <col min="5888" max="5888" width="14.140625" style="86" bestFit="1" customWidth="1"/>
    <col min="5889" max="5889" width="15.5703125" style="86" bestFit="1" customWidth="1"/>
    <col min="5890" max="5890" width="12.42578125" style="86" bestFit="1" customWidth="1"/>
    <col min="5891" max="5891" width="13.140625" style="86" bestFit="1" customWidth="1"/>
    <col min="5892" max="5892" width="12.42578125" style="86" bestFit="1" customWidth="1"/>
    <col min="5893" max="6136" width="9.140625" style="86"/>
    <col min="6137" max="6137" width="5.140625" style="86" bestFit="1" customWidth="1"/>
    <col min="6138" max="6138" width="44" style="86" customWidth="1"/>
    <col min="6139" max="6139" width="10.7109375" style="86" bestFit="1" customWidth="1"/>
    <col min="6140" max="6140" width="4.85546875" style="86" bestFit="1" customWidth="1"/>
    <col min="6141" max="6141" width="12.42578125" style="86" bestFit="1" customWidth="1"/>
    <col min="6142" max="6142" width="11" style="86" bestFit="1" customWidth="1"/>
    <col min="6143" max="6143" width="15.42578125" style="86" bestFit="1" customWidth="1"/>
    <col min="6144" max="6144" width="14.140625" style="86" bestFit="1" customWidth="1"/>
    <col min="6145" max="6145" width="15.5703125" style="86" bestFit="1" customWidth="1"/>
    <col min="6146" max="6146" width="12.42578125" style="86" bestFit="1" customWidth="1"/>
    <col min="6147" max="6147" width="13.140625" style="86" bestFit="1" customWidth="1"/>
    <col min="6148" max="6148" width="12.42578125" style="86" bestFit="1" customWidth="1"/>
    <col min="6149" max="6392" width="9.140625" style="86"/>
    <col min="6393" max="6393" width="5.140625" style="86" bestFit="1" customWidth="1"/>
    <col min="6394" max="6394" width="44" style="86" customWidth="1"/>
    <col min="6395" max="6395" width="10.7109375" style="86" bestFit="1" customWidth="1"/>
    <col min="6396" max="6396" width="4.85546875" style="86" bestFit="1" customWidth="1"/>
    <col min="6397" max="6397" width="12.42578125" style="86" bestFit="1" customWidth="1"/>
    <col min="6398" max="6398" width="11" style="86" bestFit="1" customWidth="1"/>
    <col min="6399" max="6399" width="15.42578125" style="86" bestFit="1" customWidth="1"/>
    <col min="6400" max="6400" width="14.140625" style="86" bestFit="1" customWidth="1"/>
    <col min="6401" max="6401" width="15.5703125" style="86" bestFit="1" customWidth="1"/>
    <col min="6402" max="6402" width="12.42578125" style="86" bestFit="1" customWidth="1"/>
    <col min="6403" max="6403" width="13.140625" style="86" bestFit="1" customWidth="1"/>
    <col min="6404" max="6404" width="12.42578125" style="86" bestFit="1" customWidth="1"/>
    <col min="6405" max="6648" width="9.140625" style="86"/>
    <col min="6649" max="6649" width="5.140625" style="86" bestFit="1" customWidth="1"/>
    <col min="6650" max="6650" width="44" style="86" customWidth="1"/>
    <col min="6651" max="6651" width="10.7109375" style="86" bestFit="1" customWidth="1"/>
    <col min="6652" max="6652" width="4.85546875" style="86" bestFit="1" customWidth="1"/>
    <col min="6653" max="6653" width="12.42578125" style="86" bestFit="1" customWidth="1"/>
    <col min="6654" max="6654" width="11" style="86" bestFit="1" customWidth="1"/>
    <col min="6655" max="6655" width="15.42578125" style="86" bestFit="1" customWidth="1"/>
    <col min="6656" max="6656" width="14.140625" style="86" bestFit="1" customWidth="1"/>
    <col min="6657" max="6657" width="15.5703125" style="86" bestFit="1" customWidth="1"/>
    <col min="6658" max="6658" width="12.42578125" style="86" bestFit="1" customWidth="1"/>
    <col min="6659" max="6659" width="13.140625" style="86" bestFit="1" customWidth="1"/>
    <col min="6660" max="6660" width="12.42578125" style="86" bestFit="1" customWidth="1"/>
    <col min="6661" max="6904" width="9.140625" style="86"/>
    <col min="6905" max="6905" width="5.140625" style="86" bestFit="1" customWidth="1"/>
    <col min="6906" max="6906" width="44" style="86" customWidth="1"/>
    <col min="6907" max="6907" width="10.7109375" style="86" bestFit="1" customWidth="1"/>
    <col min="6908" max="6908" width="4.85546875" style="86" bestFit="1" customWidth="1"/>
    <col min="6909" max="6909" width="12.42578125" style="86" bestFit="1" customWidth="1"/>
    <col min="6910" max="6910" width="11" style="86" bestFit="1" customWidth="1"/>
    <col min="6911" max="6911" width="15.42578125" style="86" bestFit="1" customWidth="1"/>
    <col min="6912" max="6912" width="14.140625" style="86" bestFit="1" customWidth="1"/>
    <col min="6913" max="6913" width="15.5703125" style="86" bestFit="1" customWidth="1"/>
    <col min="6914" max="6914" width="12.42578125" style="86" bestFit="1" customWidth="1"/>
    <col min="6915" max="6915" width="13.140625" style="86" bestFit="1" customWidth="1"/>
    <col min="6916" max="6916" width="12.42578125" style="86" bestFit="1" customWidth="1"/>
    <col min="6917" max="7160" width="9.140625" style="86"/>
    <col min="7161" max="7161" width="5.140625" style="86" bestFit="1" customWidth="1"/>
    <col min="7162" max="7162" width="44" style="86" customWidth="1"/>
    <col min="7163" max="7163" width="10.7109375" style="86" bestFit="1" customWidth="1"/>
    <col min="7164" max="7164" width="4.85546875" style="86" bestFit="1" customWidth="1"/>
    <col min="7165" max="7165" width="12.42578125" style="86" bestFit="1" customWidth="1"/>
    <col min="7166" max="7166" width="11" style="86" bestFit="1" customWidth="1"/>
    <col min="7167" max="7167" width="15.42578125" style="86" bestFit="1" customWidth="1"/>
    <col min="7168" max="7168" width="14.140625" style="86" bestFit="1" customWidth="1"/>
    <col min="7169" max="7169" width="15.5703125" style="86" bestFit="1" customWidth="1"/>
    <col min="7170" max="7170" width="12.42578125" style="86" bestFit="1" customWidth="1"/>
    <col min="7171" max="7171" width="13.140625" style="86" bestFit="1" customWidth="1"/>
    <col min="7172" max="7172" width="12.42578125" style="86" bestFit="1" customWidth="1"/>
    <col min="7173" max="7416" width="9.140625" style="86"/>
    <col min="7417" max="7417" width="5.140625" style="86" bestFit="1" customWidth="1"/>
    <col min="7418" max="7418" width="44" style="86" customWidth="1"/>
    <col min="7419" max="7419" width="10.7109375" style="86" bestFit="1" customWidth="1"/>
    <col min="7420" max="7420" width="4.85546875" style="86" bestFit="1" customWidth="1"/>
    <col min="7421" max="7421" width="12.42578125" style="86" bestFit="1" customWidth="1"/>
    <col min="7422" max="7422" width="11" style="86" bestFit="1" customWidth="1"/>
    <col min="7423" max="7423" width="15.42578125" style="86" bestFit="1" customWidth="1"/>
    <col min="7424" max="7424" width="14.140625" style="86" bestFit="1" customWidth="1"/>
    <col min="7425" max="7425" width="15.5703125" style="86" bestFit="1" customWidth="1"/>
    <col min="7426" max="7426" width="12.42578125" style="86" bestFit="1" customWidth="1"/>
    <col min="7427" max="7427" width="13.140625" style="86" bestFit="1" customWidth="1"/>
    <col min="7428" max="7428" width="12.42578125" style="86" bestFit="1" customWidth="1"/>
    <col min="7429" max="7672" width="9.140625" style="86"/>
    <col min="7673" max="7673" width="5.140625" style="86" bestFit="1" customWidth="1"/>
    <col min="7674" max="7674" width="44" style="86" customWidth="1"/>
    <col min="7675" max="7675" width="10.7109375" style="86" bestFit="1" customWidth="1"/>
    <col min="7676" max="7676" width="4.85546875" style="86" bestFit="1" customWidth="1"/>
    <col min="7677" max="7677" width="12.42578125" style="86" bestFit="1" customWidth="1"/>
    <col min="7678" max="7678" width="11" style="86" bestFit="1" customWidth="1"/>
    <col min="7679" max="7679" width="15.42578125" style="86" bestFit="1" customWidth="1"/>
    <col min="7680" max="7680" width="14.140625" style="86" bestFit="1" customWidth="1"/>
    <col min="7681" max="7681" width="15.5703125" style="86" bestFit="1" customWidth="1"/>
    <col min="7682" max="7682" width="12.42578125" style="86" bestFit="1" customWidth="1"/>
    <col min="7683" max="7683" width="13.140625" style="86" bestFit="1" customWidth="1"/>
    <col min="7684" max="7684" width="12.42578125" style="86" bestFit="1" customWidth="1"/>
    <col min="7685" max="7928" width="9.140625" style="86"/>
    <col min="7929" max="7929" width="5.140625" style="86" bestFit="1" customWidth="1"/>
    <col min="7930" max="7930" width="44" style="86" customWidth="1"/>
    <col min="7931" max="7931" width="10.7109375" style="86" bestFit="1" customWidth="1"/>
    <col min="7932" max="7932" width="4.85546875" style="86" bestFit="1" customWidth="1"/>
    <col min="7933" max="7933" width="12.42578125" style="86" bestFit="1" customWidth="1"/>
    <col min="7934" max="7934" width="11" style="86" bestFit="1" customWidth="1"/>
    <col min="7935" max="7935" width="15.42578125" style="86" bestFit="1" customWidth="1"/>
    <col min="7936" max="7936" width="14.140625" style="86" bestFit="1" customWidth="1"/>
    <col min="7937" max="7937" width="15.5703125" style="86" bestFit="1" customWidth="1"/>
    <col min="7938" max="7938" width="12.42578125" style="86" bestFit="1" customWidth="1"/>
    <col min="7939" max="7939" width="13.140625" style="86" bestFit="1" customWidth="1"/>
    <col min="7940" max="7940" width="12.42578125" style="86" bestFit="1" customWidth="1"/>
    <col min="7941" max="8184" width="9.140625" style="86"/>
    <col min="8185" max="8185" width="5.140625" style="86" bestFit="1" customWidth="1"/>
    <col min="8186" max="8186" width="44" style="86" customWidth="1"/>
    <col min="8187" max="8187" width="10.7109375" style="86" bestFit="1" customWidth="1"/>
    <col min="8188" max="8188" width="4.85546875" style="86" bestFit="1" customWidth="1"/>
    <col min="8189" max="8189" width="12.42578125" style="86" bestFit="1" customWidth="1"/>
    <col min="8190" max="8190" width="11" style="86" bestFit="1" customWidth="1"/>
    <col min="8191" max="8191" width="15.42578125" style="86" bestFit="1" customWidth="1"/>
    <col min="8192" max="8192" width="14.140625" style="86" bestFit="1" customWidth="1"/>
    <col min="8193" max="8193" width="15.5703125" style="86" bestFit="1" customWidth="1"/>
    <col min="8194" max="8194" width="12.42578125" style="86" bestFit="1" customWidth="1"/>
    <col min="8195" max="8195" width="13.140625" style="86" bestFit="1" customWidth="1"/>
    <col min="8196" max="8196" width="12.42578125" style="86" bestFit="1" customWidth="1"/>
    <col min="8197" max="8440" width="9.140625" style="86"/>
    <col min="8441" max="8441" width="5.140625" style="86" bestFit="1" customWidth="1"/>
    <col min="8442" max="8442" width="44" style="86" customWidth="1"/>
    <col min="8443" max="8443" width="10.7109375" style="86" bestFit="1" customWidth="1"/>
    <col min="8444" max="8444" width="4.85546875" style="86" bestFit="1" customWidth="1"/>
    <col min="8445" max="8445" width="12.42578125" style="86" bestFit="1" customWidth="1"/>
    <col min="8446" max="8446" width="11" style="86" bestFit="1" customWidth="1"/>
    <col min="8447" max="8447" width="15.42578125" style="86" bestFit="1" customWidth="1"/>
    <col min="8448" max="8448" width="14.140625" style="86" bestFit="1" customWidth="1"/>
    <col min="8449" max="8449" width="15.5703125" style="86" bestFit="1" customWidth="1"/>
    <col min="8450" max="8450" width="12.42578125" style="86" bestFit="1" customWidth="1"/>
    <col min="8451" max="8451" width="13.140625" style="86" bestFit="1" customWidth="1"/>
    <col min="8452" max="8452" width="12.42578125" style="86" bestFit="1" customWidth="1"/>
    <col min="8453" max="8696" width="9.140625" style="86"/>
    <col min="8697" max="8697" width="5.140625" style="86" bestFit="1" customWidth="1"/>
    <col min="8698" max="8698" width="44" style="86" customWidth="1"/>
    <col min="8699" max="8699" width="10.7109375" style="86" bestFit="1" customWidth="1"/>
    <col min="8700" max="8700" width="4.85546875" style="86" bestFit="1" customWidth="1"/>
    <col min="8701" max="8701" width="12.42578125" style="86" bestFit="1" customWidth="1"/>
    <col min="8702" max="8702" width="11" style="86" bestFit="1" customWidth="1"/>
    <col min="8703" max="8703" width="15.42578125" style="86" bestFit="1" customWidth="1"/>
    <col min="8704" max="8704" width="14.140625" style="86" bestFit="1" customWidth="1"/>
    <col min="8705" max="8705" width="15.5703125" style="86" bestFit="1" customWidth="1"/>
    <col min="8706" max="8706" width="12.42578125" style="86" bestFit="1" customWidth="1"/>
    <col min="8707" max="8707" width="13.140625" style="86" bestFit="1" customWidth="1"/>
    <col min="8708" max="8708" width="12.42578125" style="86" bestFit="1" customWidth="1"/>
    <col min="8709" max="8952" width="9.140625" style="86"/>
    <col min="8953" max="8953" width="5.140625" style="86" bestFit="1" customWidth="1"/>
    <col min="8954" max="8954" width="44" style="86" customWidth="1"/>
    <col min="8955" max="8955" width="10.7109375" style="86" bestFit="1" customWidth="1"/>
    <col min="8956" max="8956" width="4.85546875" style="86" bestFit="1" customWidth="1"/>
    <col min="8957" max="8957" width="12.42578125" style="86" bestFit="1" customWidth="1"/>
    <col min="8958" max="8958" width="11" style="86" bestFit="1" customWidth="1"/>
    <col min="8959" max="8959" width="15.42578125" style="86" bestFit="1" customWidth="1"/>
    <col min="8960" max="8960" width="14.140625" style="86" bestFit="1" customWidth="1"/>
    <col min="8961" max="8961" width="15.5703125" style="86" bestFit="1" customWidth="1"/>
    <col min="8962" max="8962" width="12.42578125" style="86" bestFit="1" customWidth="1"/>
    <col min="8963" max="8963" width="13.140625" style="86" bestFit="1" customWidth="1"/>
    <col min="8964" max="8964" width="12.42578125" style="86" bestFit="1" customWidth="1"/>
    <col min="8965" max="9208" width="9.140625" style="86"/>
    <col min="9209" max="9209" width="5.140625" style="86" bestFit="1" customWidth="1"/>
    <col min="9210" max="9210" width="44" style="86" customWidth="1"/>
    <col min="9211" max="9211" width="10.7109375" style="86" bestFit="1" customWidth="1"/>
    <col min="9212" max="9212" width="4.85546875" style="86" bestFit="1" customWidth="1"/>
    <col min="9213" max="9213" width="12.42578125" style="86" bestFit="1" customWidth="1"/>
    <col min="9214" max="9214" width="11" style="86" bestFit="1" customWidth="1"/>
    <col min="9215" max="9215" width="15.42578125" style="86" bestFit="1" customWidth="1"/>
    <col min="9216" max="9216" width="14.140625" style="86" bestFit="1" customWidth="1"/>
    <col min="9217" max="9217" width="15.5703125" style="86" bestFit="1" customWidth="1"/>
    <col min="9218" max="9218" width="12.42578125" style="86" bestFit="1" customWidth="1"/>
    <col min="9219" max="9219" width="13.140625" style="86" bestFit="1" customWidth="1"/>
    <col min="9220" max="9220" width="12.42578125" style="86" bestFit="1" customWidth="1"/>
    <col min="9221" max="9464" width="9.140625" style="86"/>
    <col min="9465" max="9465" width="5.140625" style="86" bestFit="1" customWidth="1"/>
    <col min="9466" max="9466" width="44" style="86" customWidth="1"/>
    <col min="9467" max="9467" width="10.7109375" style="86" bestFit="1" customWidth="1"/>
    <col min="9468" max="9468" width="4.85546875" style="86" bestFit="1" customWidth="1"/>
    <col min="9469" max="9469" width="12.42578125" style="86" bestFit="1" customWidth="1"/>
    <col min="9470" max="9470" width="11" style="86" bestFit="1" customWidth="1"/>
    <col min="9471" max="9471" width="15.42578125" style="86" bestFit="1" customWidth="1"/>
    <col min="9472" max="9472" width="14.140625" style="86" bestFit="1" customWidth="1"/>
    <col min="9473" max="9473" width="15.5703125" style="86" bestFit="1" customWidth="1"/>
    <col min="9474" max="9474" width="12.42578125" style="86" bestFit="1" customWidth="1"/>
    <col min="9475" max="9475" width="13.140625" style="86" bestFit="1" customWidth="1"/>
    <col min="9476" max="9476" width="12.42578125" style="86" bestFit="1" customWidth="1"/>
    <col min="9477" max="9720" width="9.140625" style="86"/>
    <col min="9721" max="9721" width="5.140625" style="86" bestFit="1" customWidth="1"/>
    <col min="9722" max="9722" width="44" style="86" customWidth="1"/>
    <col min="9723" max="9723" width="10.7109375" style="86" bestFit="1" customWidth="1"/>
    <col min="9724" max="9724" width="4.85546875" style="86" bestFit="1" customWidth="1"/>
    <col min="9725" max="9725" width="12.42578125" style="86" bestFit="1" customWidth="1"/>
    <col min="9726" max="9726" width="11" style="86" bestFit="1" customWidth="1"/>
    <col min="9727" max="9727" width="15.42578125" style="86" bestFit="1" customWidth="1"/>
    <col min="9728" max="9728" width="14.140625" style="86" bestFit="1" customWidth="1"/>
    <col min="9729" max="9729" width="15.5703125" style="86" bestFit="1" customWidth="1"/>
    <col min="9730" max="9730" width="12.42578125" style="86" bestFit="1" customWidth="1"/>
    <col min="9731" max="9731" width="13.140625" style="86" bestFit="1" customWidth="1"/>
    <col min="9732" max="9732" width="12.42578125" style="86" bestFit="1" customWidth="1"/>
    <col min="9733" max="9976" width="9.140625" style="86"/>
    <col min="9977" max="9977" width="5.140625" style="86" bestFit="1" customWidth="1"/>
    <col min="9978" max="9978" width="44" style="86" customWidth="1"/>
    <col min="9979" max="9979" width="10.7109375" style="86" bestFit="1" customWidth="1"/>
    <col min="9980" max="9980" width="4.85546875" style="86" bestFit="1" customWidth="1"/>
    <col min="9981" max="9981" width="12.42578125" style="86" bestFit="1" customWidth="1"/>
    <col min="9982" max="9982" width="11" style="86" bestFit="1" customWidth="1"/>
    <col min="9983" max="9983" width="15.42578125" style="86" bestFit="1" customWidth="1"/>
    <col min="9984" max="9984" width="14.140625" style="86" bestFit="1" customWidth="1"/>
    <col min="9985" max="9985" width="15.5703125" style="86" bestFit="1" customWidth="1"/>
    <col min="9986" max="9986" width="12.42578125" style="86" bestFit="1" customWidth="1"/>
    <col min="9987" max="9987" width="13.140625" style="86" bestFit="1" customWidth="1"/>
    <col min="9988" max="9988" width="12.42578125" style="86" bestFit="1" customWidth="1"/>
    <col min="9989" max="10232" width="9.140625" style="86"/>
    <col min="10233" max="10233" width="5.140625" style="86" bestFit="1" customWidth="1"/>
    <col min="10234" max="10234" width="44" style="86" customWidth="1"/>
    <col min="10235" max="10235" width="10.7109375" style="86" bestFit="1" customWidth="1"/>
    <col min="10236" max="10236" width="4.85546875" style="86" bestFit="1" customWidth="1"/>
    <col min="10237" max="10237" width="12.42578125" style="86" bestFit="1" customWidth="1"/>
    <col min="10238" max="10238" width="11" style="86" bestFit="1" customWidth="1"/>
    <col min="10239" max="10239" width="15.42578125" style="86" bestFit="1" customWidth="1"/>
    <col min="10240" max="10240" width="14.140625" style="86" bestFit="1" customWidth="1"/>
    <col min="10241" max="10241" width="15.5703125" style="86" bestFit="1" customWidth="1"/>
    <col min="10242" max="10242" width="12.42578125" style="86" bestFit="1" customWidth="1"/>
    <col min="10243" max="10243" width="13.140625" style="86" bestFit="1" customWidth="1"/>
    <col min="10244" max="10244" width="12.42578125" style="86" bestFit="1" customWidth="1"/>
    <col min="10245" max="10488" width="9.140625" style="86"/>
    <col min="10489" max="10489" width="5.140625" style="86" bestFit="1" customWidth="1"/>
    <col min="10490" max="10490" width="44" style="86" customWidth="1"/>
    <col min="10491" max="10491" width="10.7109375" style="86" bestFit="1" customWidth="1"/>
    <col min="10492" max="10492" width="4.85546875" style="86" bestFit="1" customWidth="1"/>
    <col min="10493" max="10493" width="12.42578125" style="86" bestFit="1" customWidth="1"/>
    <col min="10494" max="10494" width="11" style="86" bestFit="1" customWidth="1"/>
    <col min="10495" max="10495" width="15.42578125" style="86" bestFit="1" customWidth="1"/>
    <col min="10496" max="10496" width="14.140625" style="86" bestFit="1" customWidth="1"/>
    <col min="10497" max="10497" width="15.5703125" style="86" bestFit="1" customWidth="1"/>
    <col min="10498" max="10498" width="12.42578125" style="86" bestFit="1" customWidth="1"/>
    <col min="10499" max="10499" width="13.140625" style="86" bestFit="1" customWidth="1"/>
    <col min="10500" max="10500" width="12.42578125" style="86" bestFit="1" customWidth="1"/>
    <col min="10501" max="10744" width="9.140625" style="86"/>
    <col min="10745" max="10745" width="5.140625" style="86" bestFit="1" customWidth="1"/>
    <col min="10746" max="10746" width="44" style="86" customWidth="1"/>
    <col min="10747" max="10747" width="10.7109375" style="86" bestFit="1" customWidth="1"/>
    <col min="10748" max="10748" width="4.85546875" style="86" bestFit="1" customWidth="1"/>
    <col min="10749" max="10749" width="12.42578125" style="86" bestFit="1" customWidth="1"/>
    <col min="10750" max="10750" width="11" style="86" bestFit="1" customWidth="1"/>
    <col min="10751" max="10751" width="15.42578125" style="86" bestFit="1" customWidth="1"/>
    <col min="10752" max="10752" width="14.140625" style="86" bestFit="1" customWidth="1"/>
    <col min="10753" max="10753" width="15.5703125" style="86" bestFit="1" customWidth="1"/>
    <col min="10754" max="10754" width="12.42578125" style="86" bestFit="1" customWidth="1"/>
    <col min="10755" max="10755" width="13.140625" style="86" bestFit="1" customWidth="1"/>
    <col min="10756" max="10756" width="12.42578125" style="86" bestFit="1" customWidth="1"/>
    <col min="10757" max="11000" width="9.140625" style="86"/>
    <col min="11001" max="11001" width="5.140625" style="86" bestFit="1" customWidth="1"/>
    <col min="11002" max="11002" width="44" style="86" customWidth="1"/>
    <col min="11003" max="11003" width="10.7109375" style="86" bestFit="1" customWidth="1"/>
    <col min="11004" max="11004" width="4.85546875" style="86" bestFit="1" customWidth="1"/>
    <col min="11005" max="11005" width="12.42578125" style="86" bestFit="1" customWidth="1"/>
    <col min="11006" max="11006" width="11" style="86" bestFit="1" customWidth="1"/>
    <col min="11007" max="11007" width="15.42578125" style="86" bestFit="1" customWidth="1"/>
    <col min="11008" max="11008" width="14.140625" style="86" bestFit="1" customWidth="1"/>
    <col min="11009" max="11009" width="15.5703125" style="86" bestFit="1" customWidth="1"/>
    <col min="11010" max="11010" width="12.42578125" style="86" bestFit="1" customWidth="1"/>
    <col min="11011" max="11011" width="13.140625" style="86" bestFit="1" customWidth="1"/>
    <col min="11012" max="11012" width="12.42578125" style="86" bestFit="1" customWidth="1"/>
    <col min="11013" max="11256" width="9.140625" style="86"/>
    <col min="11257" max="11257" width="5.140625" style="86" bestFit="1" customWidth="1"/>
    <col min="11258" max="11258" width="44" style="86" customWidth="1"/>
    <col min="11259" max="11259" width="10.7109375" style="86" bestFit="1" customWidth="1"/>
    <col min="11260" max="11260" width="4.85546875" style="86" bestFit="1" customWidth="1"/>
    <col min="11261" max="11261" width="12.42578125" style="86" bestFit="1" customWidth="1"/>
    <col min="11262" max="11262" width="11" style="86" bestFit="1" customWidth="1"/>
    <col min="11263" max="11263" width="15.42578125" style="86" bestFit="1" customWidth="1"/>
    <col min="11264" max="11264" width="14.140625" style="86" bestFit="1" customWidth="1"/>
    <col min="11265" max="11265" width="15.5703125" style="86" bestFit="1" customWidth="1"/>
    <col min="11266" max="11266" width="12.42578125" style="86" bestFit="1" customWidth="1"/>
    <col min="11267" max="11267" width="13.140625" style="86" bestFit="1" customWidth="1"/>
    <col min="11268" max="11268" width="12.42578125" style="86" bestFit="1" customWidth="1"/>
    <col min="11269" max="11512" width="9.140625" style="86"/>
    <col min="11513" max="11513" width="5.140625" style="86" bestFit="1" customWidth="1"/>
    <col min="11514" max="11514" width="44" style="86" customWidth="1"/>
    <col min="11515" max="11515" width="10.7109375" style="86" bestFit="1" customWidth="1"/>
    <col min="11516" max="11516" width="4.85546875" style="86" bestFit="1" customWidth="1"/>
    <col min="11517" max="11517" width="12.42578125" style="86" bestFit="1" customWidth="1"/>
    <col min="11518" max="11518" width="11" style="86" bestFit="1" customWidth="1"/>
    <col min="11519" max="11519" width="15.42578125" style="86" bestFit="1" customWidth="1"/>
    <col min="11520" max="11520" width="14.140625" style="86" bestFit="1" customWidth="1"/>
    <col min="11521" max="11521" width="15.5703125" style="86" bestFit="1" customWidth="1"/>
    <col min="11522" max="11522" width="12.42578125" style="86" bestFit="1" customWidth="1"/>
    <col min="11523" max="11523" width="13.140625" style="86" bestFit="1" customWidth="1"/>
    <col min="11524" max="11524" width="12.42578125" style="86" bestFit="1" customWidth="1"/>
    <col min="11525" max="11768" width="9.140625" style="86"/>
    <col min="11769" max="11769" width="5.140625" style="86" bestFit="1" customWidth="1"/>
    <col min="11770" max="11770" width="44" style="86" customWidth="1"/>
    <col min="11771" max="11771" width="10.7109375" style="86" bestFit="1" customWidth="1"/>
    <col min="11772" max="11772" width="4.85546875" style="86" bestFit="1" customWidth="1"/>
    <col min="11773" max="11773" width="12.42578125" style="86" bestFit="1" customWidth="1"/>
    <col min="11774" max="11774" width="11" style="86" bestFit="1" customWidth="1"/>
    <col min="11775" max="11775" width="15.42578125" style="86" bestFit="1" customWidth="1"/>
    <col min="11776" max="11776" width="14.140625" style="86" bestFit="1" customWidth="1"/>
    <col min="11777" max="11777" width="15.5703125" style="86" bestFit="1" customWidth="1"/>
    <col min="11778" max="11778" width="12.42578125" style="86" bestFit="1" customWidth="1"/>
    <col min="11779" max="11779" width="13.140625" style="86" bestFit="1" customWidth="1"/>
    <col min="11780" max="11780" width="12.42578125" style="86" bestFit="1" customWidth="1"/>
    <col min="11781" max="12024" width="9.140625" style="86"/>
    <col min="12025" max="12025" width="5.140625" style="86" bestFit="1" customWidth="1"/>
    <col min="12026" max="12026" width="44" style="86" customWidth="1"/>
    <col min="12027" max="12027" width="10.7109375" style="86" bestFit="1" customWidth="1"/>
    <col min="12028" max="12028" width="4.85546875" style="86" bestFit="1" customWidth="1"/>
    <col min="12029" max="12029" width="12.42578125" style="86" bestFit="1" customWidth="1"/>
    <col min="12030" max="12030" width="11" style="86" bestFit="1" customWidth="1"/>
    <col min="12031" max="12031" width="15.42578125" style="86" bestFit="1" customWidth="1"/>
    <col min="12032" max="12032" width="14.140625" style="86" bestFit="1" customWidth="1"/>
    <col min="12033" max="12033" width="15.5703125" style="86" bestFit="1" customWidth="1"/>
    <col min="12034" max="12034" width="12.42578125" style="86" bestFit="1" customWidth="1"/>
    <col min="12035" max="12035" width="13.140625" style="86" bestFit="1" customWidth="1"/>
    <col min="12036" max="12036" width="12.42578125" style="86" bestFit="1" customWidth="1"/>
    <col min="12037" max="12280" width="9.140625" style="86"/>
    <col min="12281" max="12281" width="5.140625" style="86" bestFit="1" customWidth="1"/>
    <col min="12282" max="12282" width="44" style="86" customWidth="1"/>
    <col min="12283" max="12283" width="10.7109375" style="86" bestFit="1" customWidth="1"/>
    <col min="12284" max="12284" width="4.85546875" style="86" bestFit="1" customWidth="1"/>
    <col min="12285" max="12285" width="12.42578125" style="86" bestFit="1" customWidth="1"/>
    <col min="12286" max="12286" width="11" style="86" bestFit="1" customWidth="1"/>
    <col min="12287" max="12287" width="15.42578125" style="86" bestFit="1" customWidth="1"/>
    <col min="12288" max="12288" width="14.140625" style="86" bestFit="1" customWidth="1"/>
    <col min="12289" max="12289" width="15.5703125" style="86" bestFit="1" customWidth="1"/>
    <col min="12290" max="12290" width="12.42578125" style="86" bestFit="1" customWidth="1"/>
    <col min="12291" max="12291" width="13.140625" style="86" bestFit="1" customWidth="1"/>
    <col min="12292" max="12292" width="12.42578125" style="86" bestFit="1" customWidth="1"/>
    <col min="12293" max="12536" width="9.140625" style="86"/>
    <col min="12537" max="12537" width="5.140625" style="86" bestFit="1" customWidth="1"/>
    <col min="12538" max="12538" width="44" style="86" customWidth="1"/>
    <col min="12539" max="12539" width="10.7109375" style="86" bestFit="1" customWidth="1"/>
    <col min="12540" max="12540" width="4.85546875" style="86" bestFit="1" customWidth="1"/>
    <col min="12541" max="12541" width="12.42578125" style="86" bestFit="1" customWidth="1"/>
    <col min="12542" max="12542" width="11" style="86" bestFit="1" customWidth="1"/>
    <col min="12543" max="12543" width="15.42578125" style="86" bestFit="1" customWidth="1"/>
    <col min="12544" max="12544" width="14.140625" style="86" bestFit="1" customWidth="1"/>
    <col min="12545" max="12545" width="15.5703125" style="86" bestFit="1" customWidth="1"/>
    <col min="12546" max="12546" width="12.42578125" style="86" bestFit="1" customWidth="1"/>
    <col min="12547" max="12547" width="13.140625" style="86" bestFit="1" customWidth="1"/>
    <col min="12548" max="12548" width="12.42578125" style="86" bestFit="1" customWidth="1"/>
    <col min="12549" max="12792" width="9.140625" style="86"/>
    <col min="12793" max="12793" width="5.140625" style="86" bestFit="1" customWidth="1"/>
    <col min="12794" max="12794" width="44" style="86" customWidth="1"/>
    <col min="12795" max="12795" width="10.7109375" style="86" bestFit="1" customWidth="1"/>
    <col min="12796" max="12796" width="4.85546875" style="86" bestFit="1" customWidth="1"/>
    <col min="12797" max="12797" width="12.42578125" style="86" bestFit="1" customWidth="1"/>
    <col min="12798" max="12798" width="11" style="86" bestFit="1" customWidth="1"/>
    <col min="12799" max="12799" width="15.42578125" style="86" bestFit="1" customWidth="1"/>
    <col min="12800" max="12800" width="14.140625" style="86" bestFit="1" customWidth="1"/>
    <col min="12801" max="12801" width="15.5703125" style="86" bestFit="1" customWidth="1"/>
    <col min="12802" max="12802" width="12.42578125" style="86" bestFit="1" customWidth="1"/>
    <col min="12803" max="12803" width="13.140625" style="86" bestFit="1" customWidth="1"/>
    <col min="12804" max="12804" width="12.42578125" style="86" bestFit="1" customWidth="1"/>
    <col min="12805" max="13048" width="9.140625" style="86"/>
    <col min="13049" max="13049" width="5.140625" style="86" bestFit="1" customWidth="1"/>
    <col min="13050" max="13050" width="44" style="86" customWidth="1"/>
    <col min="13051" max="13051" width="10.7109375" style="86" bestFit="1" customWidth="1"/>
    <col min="13052" max="13052" width="4.85546875" style="86" bestFit="1" customWidth="1"/>
    <col min="13053" max="13053" width="12.42578125" style="86" bestFit="1" customWidth="1"/>
    <col min="13054" max="13054" width="11" style="86" bestFit="1" customWidth="1"/>
    <col min="13055" max="13055" width="15.42578125" style="86" bestFit="1" customWidth="1"/>
    <col min="13056" max="13056" width="14.140625" style="86" bestFit="1" customWidth="1"/>
    <col min="13057" max="13057" width="15.5703125" style="86" bestFit="1" customWidth="1"/>
    <col min="13058" max="13058" width="12.42578125" style="86" bestFit="1" customWidth="1"/>
    <col min="13059" max="13059" width="13.140625" style="86" bestFit="1" customWidth="1"/>
    <col min="13060" max="13060" width="12.42578125" style="86" bestFit="1" customWidth="1"/>
    <col min="13061" max="13304" width="9.140625" style="86"/>
    <col min="13305" max="13305" width="5.140625" style="86" bestFit="1" customWidth="1"/>
    <col min="13306" max="13306" width="44" style="86" customWidth="1"/>
    <col min="13307" max="13307" width="10.7109375" style="86" bestFit="1" customWidth="1"/>
    <col min="13308" max="13308" width="4.85546875" style="86" bestFit="1" customWidth="1"/>
    <col min="13309" max="13309" width="12.42578125" style="86" bestFit="1" customWidth="1"/>
    <col min="13310" max="13310" width="11" style="86" bestFit="1" customWidth="1"/>
    <col min="13311" max="13311" width="15.42578125" style="86" bestFit="1" customWidth="1"/>
    <col min="13312" max="13312" width="14.140625" style="86" bestFit="1" customWidth="1"/>
    <col min="13313" max="13313" width="15.5703125" style="86" bestFit="1" customWidth="1"/>
    <col min="13314" max="13314" width="12.42578125" style="86" bestFit="1" customWidth="1"/>
    <col min="13315" max="13315" width="13.140625" style="86" bestFit="1" customWidth="1"/>
    <col min="13316" max="13316" width="12.42578125" style="86" bestFit="1" customWidth="1"/>
    <col min="13317" max="13560" width="9.140625" style="86"/>
    <col min="13561" max="13561" width="5.140625" style="86" bestFit="1" customWidth="1"/>
    <col min="13562" max="13562" width="44" style="86" customWidth="1"/>
    <col min="13563" max="13563" width="10.7109375" style="86" bestFit="1" customWidth="1"/>
    <col min="13564" max="13564" width="4.85546875" style="86" bestFit="1" customWidth="1"/>
    <col min="13565" max="13565" width="12.42578125" style="86" bestFit="1" customWidth="1"/>
    <col min="13566" max="13566" width="11" style="86" bestFit="1" customWidth="1"/>
    <col min="13567" max="13567" width="15.42578125" style="86" bestFit="1" customWidth="1"/>
    <col min="13568" max="13568" width="14.140625" style="86" bestFit="1" customWidth="1"/>
    <col min="13569" max="13569" width="15.5703125" style="86" bestFit="1" customWidth="1"/>
    <col min="13570" max="13570" width="12.42578125" style="86" bestFit="1" customWidth="1"/>
    <col min="13571" max="13571" width="13.140625" style="86" bestFit="1" customWidth="1"/>
    <col min="13572" max="13572" width="12.42578125" style="86" bestFit="1" customWidth="1"/>
    <col min="13573" max="13816" width="9.140625" style="86"/>
    <col min="13817" max="13817" width="5.140625" style="86" bestFit="1" customWidth="1"/>
    <col min="13818" max="13818" width="44" style="86" customWidth="1"/>
    <col min="13819" max="13819" width="10.7109375" style="86" bestFit="1" customWidth="1"/>
    <col min="13820" max="13820" width="4.85546875" style="86" bestFit="1" customWidth="1"/>
    <col min="13821" max="13821" width="12.42578125" style="86" bestFit="1" customWidth="1"/>
    <col min="13822" max="13822" width="11" style="86" bestFit="1" customWidth="1"/>
    <col min="13823" max="13823" width="15.42578125" style="86" bestFit="1" customWidth="1"/>
    <col min="13824" max="13824" width="14.140625" style="86" bestFit="1" customWidth="1"/>
    <col min="13825" max="13825" width="15.5703125" style="86" bestFit="1" customWidth="1"/>
    <col min="13826" max="13826" width="12.42578125" style="86" bestFit="1" customWidth="1"/>
    <col min="13827" max="13827" width="13.140625" style="86" bestFit="1" customWidth="1"/>
    <col min="13828" max="13828" width="12.42578125" style="86" bestFit="1" customWidth="1"/>
    <col min="13829" max="14072" width="9.140625" style="86"/>
    <col min="14073" max="14073" width="5.140625" style="86" bestFit="1" customWidth="1"/>
    <col min="14074" max="14074" width="44" style="86" customWidth="1"/>
    <col min="14075" max="14075" width="10.7109375" style="86" bestFit="1" customWidth="1"/>
    <col min="14076" max="14076" width="4.85546875" style="86" bestFit="1" customWidth="1"/>
    <col min="14077" max="14077" width="12.42578125" style="86" bestFit="1" customWidth="1"/>
    <col min="14078" max="14078" width="11" style="86" bestFit="1" customWidth="1"/>
    <col min="14079" max="14079" width="15.42578125" style="86" bestFit="1" customWidth="1"/>
    <col min="14080" max="14080" width="14.140625" style="86" bestFit="1" customWidth="1"/>
    <col min="14081" max="14081" width="15.5703125" style="86" bestFit="1" customWidth="1"/>
    <col min="14082" max="14082" width="12.42578125" style="86" bestFit="1" customWidth="1"/>
    <col min="14083" max="14083" width="13.140625" style="86" bestFit="1" customWidth="1"/>
    <col min="14084" max="14084" width="12.42578125" style="86" bestFit="1" customWidth="1"/>
    <col min="14085" max="14328" width="9.140625" style="86"/>
    <col min="14329" max="14329" width="5.140625" style="86" bestFit="1" customWidth="1"/>
    <col min="14330" max="14330" width="44" style="86" customWidth="1"/>
    <col min="14331" max="14331" width="10.7109375" style="86" bestFit="1" customWidth="1"/>
    <col min="14332" max="14332" width="4.85546875" style="86" bestFit="1" customWidth="1"/>
    <col min="14333" max="14333" width="12.42578125" style="86" bestFit="1" customWidth="1"/>
    <col min="14334" max="14334" width="11" style="86" bestFit="1" customWidth="1"/>
    <col min="14335" max="14335" width="15.42578125" style="86" bestFit="1" customWidth="1"/>
    <col min="14336" max="14336" width="14.140625" style="86" bestFit="1" customWidth="1"/>
    <col min="14337" max="14337" width="15.5703125" style="86" bestFit="1" customWidth="1"/>
    <col min="14338" max="14338" width="12.42578125" style="86" bestFit="1" customWidth="1"/>
    <col min="14339" max="14339" width="13.140625" style="86" bestFit="1" customWidth="1"/>
    <col min="14340" max="14340" width="12.42578125" style="86" bestFit="1" customWidth="1"/>
    <col min="14341" max="14584" width="9.140625" style="86"/>
    <col min="14585" max="14585" width="5.140625" style="86" bestFit="1" customWidth="1"/>
    <col min="14586" max="14586" width="44" style="86" customWidth="1"/>
    <col min="14587" max="14587" width="10.7109375" style="86" bestFit="1" customWidth="1"/>
    <col min="14588" max="14588" width="4.85546875" style="86" bestFit="1" customWidth="1"/>
    <col min="14589" max="14589" width="12.42578125" style="86" bestFit="1" customWidth="1"/>
    <col min="14590" max="14590" width="11" style="86" bestFit="1" customWidth="1"/>
    <col min="14591" max="14591" width="15.42578125" style="86" bestFit="1" customWidth="1"/>
    <col min="14592" max="14592" width="14.140625" style="86" bestFit="1" customWidth="1"/>
    <col min="14593" max="14593" width="15.5703125" style="86" bestFit="1" customWidth="1"/>
    <col min="14594" max="14594" width="12.42578125" style="86" bestFit="1" customWidth="1"/>
    <col min="14595" max="14595" width="13.140625" style="86" bestFit="1" customWidth="1"/>
    <col min="14596" max="14596" width="12.42578125" style="86" bestFit="1" customWidth="1"/>
    <col min="14597" max="14840" width="9.140625" style="86"/>
    <col min="14841" max="14841" width="5.140625" style="86" bestFit="1" customWidth="1"/>
    <col min="14842" max="14842" width="44" style="86" customWidth="1"/>
    <col min="14843" max="14843" width="10.7109375" style="86" bestFit="1" customWidth="1"/>
    <col min="14844" max="14844" width="4.85546875" style="86" bestFit="1" customWidth="1"/>
    <col min="14845" max="14845" width="12.42578125" style="86" bestFit="1" customWidth="1"/>
    <col min="14846" max="14846" width="11" style="86" bestFit="1" customWidth="1"/>
    <col min="14847" max="14847" width="15.42578125" style="86" bestFit="1" customWidth="1"/>
    <col min="14848" max="14848" width="14.140625" style="86" bestFit="1" customWidth="1"/>
    <col min="14849" max="14849" width="15.5703125" style="86" bestFit="1" customWidth="1"/>
    <col min="14850" max="14850" width="12.42578125" style="86" bestFit="1" customWidth="1"/>
    <col min="14851" max="14851" width="13.140625" style="86" bestFit="1" customWidth="1"/>
    <col min="14852" max="14852" width="12.42578125" style="86" bestFit="1" customWidth="1"/>
    <col min="14853" max="15096" width="9.140625" style="86"/>
    <col min="15097" max="15097" width="5.140625" style="86" bestFit="1" customWidth="1"/>
    <col min="15098" max="15098" width="44" style="86" customWidth="1"/>
    <col min="15099" max="15099" width="10.7109375" style="86" bestFit="1" customWidth="1"/>
    <col min="15100" max="15100" width="4.85546875" style="86" bestFit="1" customWidth="1"/>
    <col min="15101" max="15101" width="12.42578125" style="86" bestFit="1" customWidth="1"/>
    <col min="15102" max="15102" width="11" style="86" bestFit="1" customWidth="1"/>
    <col min="15103" max="15103" width="15.42578125" style="86" bestFit="1" customWidth="1"/>
    <col min="15104" max="15104" width="14.140625" style="86" bestFit="1" customWidth="1"/>
    <col min="15105" max="15105" width="15.5703125" style="86" bestFit="1" customWidth="1"/>
    <col min="15106" max="15106" width="12.42578125" style="86" bestFit="1" customWidth="1"/>
    <col min="15107" max="15107" width="13.140625" style="86" bestFit="1" customWidth="1"/>
    <col min="15108" max="15108" width="12.42578125" style="86" bestFit="1" customWidth="1"/>
    <col min="15109" max="15352" width="9.140625" style="86"/>
    <col min="15353" max="15353" width="5.140625" style="86" bestFit="1" customWidth="1"/>
    <col min="15354" max="15354" width="44" style="86" customWidth="1"/>
    <col min="15355" max="15355" width="10.7109375" style="86" bestFit="1" customWidth="1"/>
    <col min="15356" max="15356" width="4.85546875" style="86" bestFit="1" customWidth="1"/>
    <col min="15357" max="15357" width="12.42578125" style="86" bestFit="1" customWidth="1"/>
    <col min="15358" max="15358" width="11" style="86" bestFit="1" customWidth="1"/>
    <col min="15359" max="15359" width="15.42578125" style="86" bestFit="1" customWidth="1"/>
    <col min="15360" max="15360" width="14.140625" style="86" bestFit="1" customWidth="1"/>
    <col min="15361" max="15361" width="15.5703125" style="86" bestFit="1" customWidth="1"/>
    <col min="15362" max="15362" width="12.42578125" style="86" bestFit="1" customWidth="1"/>
    <col min="15363" max="15363" width="13.140625" style="86" bestFit="1" customWidth="1"/>
    <col min="15364" max="15364" width="12.42578125" style="86" bestFit="1" customWidth="1"/>
    <col min="15365" max="15608" width="9.140625" style="86"/>
    <col min="15609" max="15609" width="5.140625" style="86" bestFit="1" customWidth="1"/>
    <col min="15610" max="15610" width="44" style="86" customWidth="1"/>
    <col min="15611" max="15611" width="10.7109375" style="86" bestFit="1" customWidth="1"/>
    <col min="15612" max="15612" width="4.85546875" style="86" bestFit="1" customWidth="1"/>
    <col min="15613" max="15613" width="12.42578125" style="86" bestFit="1" customWidth="1"/>
    <col min="15614" max="15614" width="11" style="86" bestFit="1" customWidth="1"/>
    <col min="15615" max="15615" width="15.42578125" style="86" bestFit="1" customWidth="1"/>
    <col min="15616" max="15616" width="14.140625" style="86" bestFit="1" customWidth="1"/>
    <col min="15617" max="15617" width="15.5703125" style="86" bestFit="1" customWidth="1"/>
    <col min="15618" max="15618" width="12.42578125" style="86" bestFit="1" customWidth="1"/>
    <col min="15619" max="15619" width="13.140625" style="86" bestFit="1" customWidth="1"/>
    <col min="15620" max="15620" width="12.42578125" style="86" bestFit="1" customWidth="1"/>
    <col min="15621" max="15864" width="9.140625" style="86"/>
    <col min="15865" max="15865" width="5.140625" style="86" bestFit="1" customWidth="1"/>
    <col min="15866" max="15866" width="44" style="86" customWidth="1"/>
    <col min="15867" max="15867" width="10.7109375" style="86" bestFit="1" customWidth="1"/>
    <col min="15868" max="15868" width="4.85546875" style="86" bestFit="1" customWidth="1"/>
    <col min="15869" max="15869" width="12.42578125" style="86" bestFit="1" customWidth="1"/>
    <col min="15870" max="15870" width="11" style="86" bestFit="1" customWidth="1"/>
    <col min="15871" max="15871" width="15.42578125" style="86" bestFit="1" customWidth="1"/>
    <col min="15872" max="15872" width="14.140625" style="86" bestFit="1" customWidth="1"/>
    <col min="15873" max="15873" width="15.5703125" style="86" bestFit="1" customWidth="1"/>
    <col min="15874" max="15874" width="12.42578125" style="86" bestFit="1" customWidth="1"/>
    <col min="15875" max="15875" width="13.140625" style="86" bestFit="1" customWidth="1"/>
    <col min="15876" max="15876" width="12.42578125" style="86" bestFit="1" customWidth="1"/>
    <col min="15877" max="16120" width="9.140625" style="86"/>
    <col min="16121" max="16121" width="5.140625" style="86" bestFit="1" customWidth="1"/>
    <col min="16122" max="16122" width="44" style="86" customWidth="1"/>
    <col min="16123" max="16123" width="10.7109375" style="86" bestFit="1" customWidth="1"/>
    <col min="16124" max="16124" width="4.85546875" style="86" bestFit="1" customWidth="1"/>
    <col min="16125" max="16125" width="12.42578125" style="86" bestFit="1" customWidth="1"/>
    <col min="16126" max="16126" width="11" style="86" bestFit="1" customWidth="1"/>
    <col min="16127" max="16127" width="15.42578125" style="86" bestFit="1" customWidth="1"/>
    <col min="16128" max="16128" width="14.140625" style="86" bestFit="1" customWidth="1"/>
    <col min="16129" max="16129" width="15.5703125" style="86" bestFit="1" customWidth="1"/>
    <col min="16130" max="16130" width="12.42578125" style="86" bestFit="1" customWidth="1"/>
    <col min="16131" max="16131" width="13.140625" style="86" bestFit="1" customWidth="1"/>
    <col min="16132" max="16132" width="12.42578125" style="86" bestFit="1" customWidth="1"/>
    <col min="16133" max="16384" width="9.140625" style="86"/>
  </cols>
  <sheetData>
    <row r="1" spans="1:9" s="98" customFormat="1" ht="20.25" x14ac:dyDescent="0.2">
      <c r="A1" s="279"/>
      <c r="B1" s="279"/>
      <c r="C1" s="279"/>
      <c r="D1" s="279"/>
      <c r="E1" s="229"/>
      <c r="F1" s="229"/>
      <c r="G1" s="229"/>
      <c r="H1" s="229"/>
      <c r="I1" s="229"/>
    </row>
    <row r="2" spans="1:9" s="230" customFormat="1" ht="20.25" x14ac:dyDescent="0.2">
      <c r="A2" s="406" t="s">
        <v>275</v>
      </c>
      <c r="B2" s="406"/>
      <c r="C2" s="406"/>
      <c r="D2" s="406"/>
      <c r="E2" s="406"/>
      <c r="F2" s="406"/>
      <c r="G2" s="406"/>
      <c r="H2" s="406"/>
      <c r="I2" s="406"/>
    </row>
    <row r="3" spans="1:9" s="230" customFormat="1" ht="20.25" x14ac:dyDescent="0.2">
      <c r="A3" s="406" t="s">
        <v>214</v>
      </c>
      <c r="B3" s="406"/>
      <c r="C3" s="406"/>
      <c r="D3" s="406"/>
      <c r="E3" s="406"/>
      <c r="F3" s="406"/>
      <c r="G3" s="406"/>
      <c r="H3" s="406"/>
      <c r="I3" s="406"/>
    </row>
    <row r="4" spans="1:9" s="230" customFormat="1" ht="20.25" x14ac:dyDescent="0.2">
      <c r="A4" s="406" t="s">
        <v>215</v>
      </c>
      <c r="B4" s="406"/>
      <c r="C4" s="406"/>
      <c r="D4" s="406"/>
      <c r="E4" s="406"/>
      <c r="F4" s="406"/>
      <c r="G4" s="406"/>
      <c r="H4" s="406"/>
      <c r="I4" s="406"/>
    </row>
    <row r="5" spans="1:9" s="230" customFormat="1" ht="20.25" x14ac:dyDescent="0.2">
      <c r="A5" s="410" t="str">
        <f>[1]Összesítő!G9</f>
        <v>2011 Budakalász, Budai út 10.</v>
      </c>
      <c r="B5" s="410"/>
      <c r="C5" s="410"/>
      <c r="D5" s="410"/>
      <c r="E5" s="410"/>
      <c r="F5" s="410"/>
      <c r="G5" s="410"/>
      <c r="H5" s="410"/>
      <c r="I5" s="410"/>
    </row>
    <row r="6" spans="1:9" s="98" customFormat="1" ht="25.5" x14ac:dyDescent="0.2">
      <c r="A6" s="231" t="s">
        <v>0</v>
      </c>
      <c r="B6" s="232" t="s">
        <v>1</v>
      </c>
      <c r="C6" s="232" t="s">
        <v>216</v>
      </c>
      <c r="D6" s="232" t="s">
        <v>217</v>
      </c>
      <c r="E6" s="232" t="s">
        <v>4</v>
      </c>
      <c r="F6" s="232" t="s">
        <v>5</v>
      </c>
      <c r="G6" s="232" t="s">
        <v>6</v>
      </c>
      <c r="H6" s="232" t="s">
        <v>7</v>
      </c>
      <c r="I6" s="232" t="s">
        <v>8</v>
      </c>
    </row>
    <row r="7" spans="1:9" s="233" customFormat="1" ht="18" x14ac:dyDescent="0.25">
      <c r="A7" s="411" t="s">
        <v>218</v>
      </c>
      <c r="B7" s="412"/>
      <c r="C7" s="412"/>
      <c r="D7" s="412"/>
      <c r="E7" s="412"/>
      <c r="F7" s="412"/>
      <c r="G7" s="412"/>
      <c r="H7" s="412"/>
      <c r="I7" s="413"/>
    </row>
    <row r="8" spans="1:9" s="240" customFormat="1" ht="18" x14ac:dyDescent="0.25">
      <c r="A8" s="234">
        <v>1</v>
      </c>
      <c r="B8" s="235" t="s">
        <v>219</v>
      </c>
      <c r="C8" s="236">
        <v>40</v>
      </c>
      <c r="D8" s="237" t="s">
        <v>220</v>
      </c>
      <c r="E8" s="238">
        <v>0</v>
      </c>
      <c r="F8" s="238">
        <v>0</v>
      </c>
      <c r="G8" s="239">
        <v>0</v>
      </c>
      <c r="H8" s="239">
        <v>0</v>
      </c>
      <c r="I8" s="239">
        <v>0</v>
      </c>
    </row>
    <row r="9" spans="1:9" s="240" customFormat="1" ht="18" x14ac:dyDescent="0.25">
      <c r="A9" s="234">
        <v>2</v>
      </c>
      <c r="B9" s="241" t="s">
        <v>276</v>
      </c>
      <c r="C9" s="236">
        <v>52</v>
      </c>
      <c r="D9" s="242" t="s">
        <v>221</v>
      </c>
      <c r="E9" s="238">
        <v>0</v>
      </c>
      <c r="F9" s="238">
        <v>0</v>
      </c>
      <c r="G9" s="239">
        <v>0</v>
      </c>
      <c r="H9" s="239">
        <v>0</v>
      </c>
      <c r="I9" s="239">
        <v>0</v>
      </c>
    </row>
    <row r="10" spans="1:9" s="240" customFormat="1" ht="18" x14ac:dyDescent="0.25">
      <c r="A10" s="234">
        <v>3</v>
      </c>
      <c r="B10" s="235" t="s">
        <v>222</v>
      </c>
      <c r="C10" s="243">
        <v>2</v>
      </c>
      <c r="D10" s="237" t="s">
        <v>223</v>
      </c>
      <c r="E10" s="238">
        <v>0</v>
      </c>
      <c r="F10" s="238">
        <v>0</v>
      </c>
      <c r="G10" s="239">
        <v>0</v>
      </c>
      <c r="H10" s="239">
        <v>0</v>
      </c>
      <c r="I10" s="239">
        <v>0</v>
      </c>
    </row>
    <row r="11" spans="1:9" s="233" customFormat="1" ht="18" x14ac:dyDescent="0.25">
      <c r="A11" s="411" t="s">
        <v>224</v>
      </c>
      <c r="B11" s="412"/>
      <c r="C11" s="412"/>
      <c r="D11" s="412"/>
      <c r="E11" s="244"/>
      <c r="F11" s="244"/>
      <c r="G11" s="244"/>
      <c r="H11" s="244"/>
      <c r="I11" s="245"/>
    </row>
    <row r="12" spans="1:9" s="230" customFormat="1" ht="63.75" x14ac:dyDescent="0.2">
      <c r="A12" s="234"/>
      <c r="B12" s="246" t="s">
        <v>315</v>
      </c>
      <c r="C12" s="247"/>
      <c r="D12" s="248"/>
      <c r="E12" s="248"/>
      <c r="F12" s="249"/>
      <c r="G12" s="249"/>
      <c r="H12" s="249"/>
      <c r="I12" s="250"/>
    </row>
    <row r="13" spans="1:9" s="230" customFormat="1" x14ac:dyDescent="0.2">
      <c r="A13" s="234">
        <v>1</v>
      </c>
      <c r="B13" s="251" t="s">
        <v>225</v>
      </c>
      <c r="C13" s="252">
        <v>2</v>
      </c>
      <c r="D13" s="253" t="s">
        <v>221</v>
      </c>
      <c r="E13" s="238">
        <v>0</v>
      </c>
      <c r="F13" s="238">
        <v>0</v>
      </c>
      <c r="G13" s="239">
        <v>0</v>
      </c>
      <c r="H13" s="239">
        <v>0</v>
      </c>
      <c r="I13" s="239">
        <v>0</v>
      </c>
    </row>
    <row r="14" spans="1:9" s="230" customFormat="1" x14ac:dyDescent="0.2">
      <c r="A14" s="234">
        <v>2</v>
      </c>
      <c r="B14" s="251" t="s">
        <v>277</v>
      </c>
      <c r="C14" s="252">
        <v>1</v>
      </c>
      <c r="D14" s="253" t="s">
        <v>221</v>
      </c>
      <c r="E14" s="238">
        <v>0</v>
      </c>
      <c r="F14" s="238">
        <v>0</v>
      </c>
      <c r="G14" s="239">
        <v>0</v>
      </c>
      <c r="H14" s="239">
        <v>0</v>
      </c>
      <c r="I14" s="239">
        <v>0</v>
      </c>
    </row>
    <row r="15" spans="1:9" s="230" customFormat="1" x14ac:dyDescent="0.2">
      <c r="A15" s="234">
        <v>3</v>
      </c>
      <c r="B15" s="251" t="s">
        <v>278</v>
      </c>
      <c r="C15" s="252">
        <v>1</v>
      </c>
      <c r="D15" s="253" t="s">
        <v>221</v>
      </c>
      <c r="E15" s="238">
        <v>0</v>
      </c>
      <c r="F15" s="238">
        <v>0</v>
      </c>
      <c r="G15" s="239">
        <v>0</v>
      </c>
      <c r="H15" s="239">
        <v>0</v>
      </c>
      <c r="I15" s="239">
        <v>0</v>
      </c>
    </row>
    <row r="16" spans="1:9" s="230" customFormat="1" x14ac:dyDescent="0.2">
      <c r="A16" s="234">
        <v>4</v>
      </c>
      <c r="B16" s="251" t="s">
        <v>226</v>
      </c>
      <c r="C16" s="252">
        <v>2</v>
      </c>
      <c r="D16" s="253" t="s">
        <v>221</v>
      </c>
      <c r="E16" s="238">
        <v>0</v>
      </c>
      <c r="F16" s="238">
        <v>0</v>
      </c>
      <c r="G16" s="239">
        <v>0</v>
      </c>
      <c r="H16" s="239">
        <v>0</v>
      </c>
      <c r="I16" s="239">
        <v>0</v>
      </c>
    </row>
    <row r="17" spans="1:9" s="230" customFormat="1" ht="25.5" x14ac:dyDescent="0.2">
      <c r="A17" s="234">
        <v>5</v>
      </c>
      <c r="B17" s="251" t="s">
        <v>227</v>
      </c>
      <c r="C17" s="252">
        <v>24</v>
      </c>
      <c r="D17" s="253" t="s">
        <v>223</v>
      </c>
      <c r="E17" s="238">
        <v>0</v>
      </c>
      <c r="F17" s="238">
        <v>0</v>
      </c>
      <c r="G17" s="239">
        <v>0</v>
      </c>
      <c r="H17" s="239">
        <v>0</v>
      </c>
      <c r="I17" s="239">
        <v>0</v>
      </c>
    </row>
    <row r="18" spans="1:9" s="230" customFormat="1" ht="25.5" x14ac:dyDescent="0.2">
      <c r="A18" s="234">
        <v>6</v>
      </c>
      <c r="B18" s="251" t="s">
        <v>228</v>
      </c>
      <c r="C18" s="252">
        <v>24</v>
      </c>
      <c r="D18" s="253" t="s">
        <v>223</v>
      </c>
      <c r="E18" s="238">
        <v>0</v>
      </c>
      <c r="F18" s="238">
        <v>0</v>
      </c>
      <c r="G18" s="239">
        <v>0</v>
      </c>
      <c r="H18" s="239">
        <v>0</v>
      </c>
      <c r="I18" s="239">
        <v>0</v>
      </c>
    </row>
    <row r="19" spans="1:9" s="230" customFormat="1" ht="76.5" x14ac:dyDescent="0.2">
      <c r="A19" s="234">
        <v>7</v>
      </c>
      <c r="B19" s="251" t="s">
        <v>316</v>
      </c>
      <c r="C19" s="252">
        <v>24</v>
      </c>
      <c r="D19" s="253" t="s">
        <v>221</v>
      </c>
      <c r="E19" s="238">
        <v>0</v>
      </c>
      <c r="F19" s="238">
        <v>0</v>
      </c>
      <c r="G19" s="239">
        <v>0</v>
      </c>
      <c r="H19" s="239">
        <v>0</v>
      </c>
      <c r="I19" s="239">
        <v>0</v>
      </c>
    </row>
    <row r="20" spans="1:9" s="230" customFormat="1" ht="63.75" x14ac:dyDescent="0.2">
      <c r="A20" s="234">
        <v>8</v>
      </c>
      <c r="B20" s="251" t="s">
        <v>317</v>
      </c>
      <c r="C20" s="252">
        <v>24</v>
      </c>
      <c r="D20" s="253" t="s">
        <v>221</v>
      </c>
      <c r="E20" s="238">
        <v>0</v>
      </c>
      <c r="F20" s="238">
        <v>0</v>
      </c>
      <c r="G20" s="239">
        <v>0</v>
      </c>
      <c r="H20" s="239">
        <v>0</v>
      </c>
      <c r="I20" s="239">
        <v>0</v>
      </c>
    </row>
    <row r="21" spans="1:9" s="230" customFormat="1" ht="51" x14ac:dyDescent="0.2">
      <c r="A21" s="234">
        <v>9</v>
      </c>
      <c r="B21" s="251" t="s">
        <v>318</v>
      </c>
      <c r="C21" s="252">
        <v>24</v>
      </c>
      <c r="D21" s="253" t="s">
        <v>221</v>
      </c>
      <c r="E21" s="238">
        <v>0</v>
      </c>
      <c r="F21" s="238">
        <v>0</v>
      </c>
      <c r="G21" s="239">
        <v>0</v>
      </c>
      <c r="H21" s="239">
        <v>0</v>
      </c>
      <c r="I21" s="239">
        <v>0</v>
      </c>
    </row>
    <row r="22" spans="1:9" s="230" customFormat="1" ht="89.25" x14ac:dyDescent="0.2">
      <c r="A22" s="234"/>
      <c r="B22" s="246" t="s">
        <v>319</v>
      </c>
      <c r="C22" s="247"/>
      <c r="D22" s="248"/>
      <c r="E22" s="254"/>
      <c r="F22" s="255"/>
      <c r="G22" s="249"/>
      <c r="H22" s="249"/>
      <c r="I22" s="250"/>
    </row>
    <row r="23" spans="1:9" s="230" customFormat="1" hidden="1" x14ac:dyDescent="0.2">
      <c r="A23" s="234">
        <v>9</v>
      </c>
      <c r="B23" s="256" t="s">
        <v>229</v>
      </c>
      <c r="C23" s="257">
        <v>20</v>
      </c>
      <c r="D23" s="258" t="s">
        <v>220</v>
      </c>
      <c r="E23" s="238">
        <v>0</v>
      </c>
      <c r="F23" s="238">
        <v>1700</v>
      </c>
      <c r="G23" s="259">
        <v>0</v>
      </c>
      <c r="H23" s="259">
        <v>34000</v>
      </c>
      <c r="I23" s="260">
        <v>34000</v>
      </c>
    </row>
    <row r="24" spans="1:9" s="230" customFormat="1" x14ac:dyDescent="0.2">
      <c r="A24" s="234">
        <v>10</v>
      </c>
      <c r="B24" s="251" t="s">
        <v>279</v>
      </c>
      <c r="C24" s="252">
        <v>50</v>
      </c>
      <c r="D24" s="253" t="s">
        <v>220</v>
      </c>
      <c r="E24" s="238">
        <v>0</v>
      </c>
      <c r="F24" s="238">
        <v>0</v>
      </c>
      <c r="G24" s="239">
        <v>0</v>
      </c>
      <c r="H24" s="239">
        <v>0</v>
      </c>
      <c r="I24" s="239">
        <v>0</v>
      </c>
    </row>
    <row r="25" spans="1:9" s="230" customFormat="1" x14ac:dyDescent="0.2">
      <c r="A25" s="234">
        <v>11</v>
      </c>
      <c r="B25" s="251" t="s">
        <v>280</v>
      </c>
      <c r="C25" s="252">
        <v>15</v>
      </c>
      <c r="D25" s="253" t="s">
        <v>220</v>
      </c>
      <c r="E25" s="238">
        <v>0</v>
      </c>
      <c r="F25" s="238">
        <v>0</v>
      </c>
      <c r="G25" s="239">
        <v>0</v>
      </c>
      <c r="H25" s="239">
        <v>0</v>
      </c>
      <c r="I25" s="239">
        <v>0</v>
      </c>
    </row>
    <row r="26" spans="1:9" s="230" customFormat="1" x14ac:dyDescent="0.2">
      <c r="A26" s="234">
        <v>12</v>
      </c>
      <c r="B26" s="251" t="s">
        <v>281</v>
      </c>
      <c r="C26" s="252">
        <v>30</v>
      </c>
      <c r="D26" s="253" t="s">
        <v>220</v>
      </c>
      <c r="E26" s="238">
        <v>0</v>
      </c>
      <c r="F26" s="238">
        <v>0</v>
      </c>
      <c r="G26" s="239">
        <v>0</v>
      </c>
      <c r="H26" s="239">
        <v>0</v>
      </c>
      <c r="I26" s="239">
        <v>0</v>
      </c>
    </row>
    <row r="27" spans="1:9" s="230" customFormat="1" ht="12" customHeight="1" x14ac:dyDescent="0.2">
      <c r="A27" s="234">
        <v>13</v>
      </c>
      <c r="B27" s="251" t="s">
        <v>229</v>
      </c>
      <c r="C27" s="252">
        <v>50</v>
      </c>
      <c r="D27" s="253" t="s">
        <v>220</v>
      </c>
      <c r="E27" s="238">
        <v>0</v>
      </c>
      <c r="F27" s="238">
        <v>0</v>
      </c>
      <c r="G27" s="239">
        <v>0</v>
      </c>
      <c r="H27" s="239">
        <v>0</v>
      </c>
      <c r="I27" s="239">
        <v>0</v>
      </c>
    </row>
    <row r="28" spans="1:9" s="230" customFormat="1" x14ac:dyDescent="0.2">
      <c r="A28" s="234">
        <v>14</v>
      </c>
      <c r="B28" s="251" t="s">
        <v>230</v>
      </c>
      <c r="C28" s="252">
        <v>20</v>
      </c>
      <c r="D28" s="253" t="s">
        <v>220</v>
      </c>
      <c r="E28" s="238">
        <v>0</v>
      </c>
      <c r="F28" s="238">
        <v>0</v>
      </c>
      <c r="G28" s="239">
        <v>0</v>
      </c>
      <c r="H28" s="239">
        <v>0</v>
      </c>
      <c r="I28" s="239">
        <v>0</v>
      </c>
    </row>
    <row r="29" spans="1:9" s="230" customFormat="1" x14ac:dyDescent="0.2">
      <c r="A29" s="234">
        <v>15</v>
      </c>
      <c r="B29" s="251" t="s">
        <v>231</v>
      </c>
      <c r="C29" s="252">
        <v>30</v>
      </c>
      <c r="D29" s="253" t="s">
        <v>220</v>
      </c>
      <c r="E29" s="238">
        <v>0</v>
      </c>
      <c r="F29" s="238">
        <v>0</v>
      </c>
      <c r="G29" s="239">
        <v>0</v>
      </c>
      <c r="H29" s="239">
        <v>0</v>
      </c>
      <c r="I29" s="239">
        <v>0</v>
      </c>
    </row>
    <row r="30" spans="1:9" s="230" customFormat="1" ht="89.25" x14ac:dyDescent="0.2">
      <c r="A30" s="234">
        <v>16</v>
      </c>
      <c r="B30" s="251" t="s">
        <v>232</v>
      </c>
      <c r="C30" s="252">
        <v>35</v>
      </c>
      <c r="D30" s="253" t="s">
        <v>220</v>
      </c>
      <c r="E30" s="238">
        <v>0</v>
      </c>
      <c r="F30" s="238">
        <v>0</v>
      </c>
      <c r="G30" s="239">
        <v>0</v>
      </c>
      <c r="H30" s="239">
        <v>0</v>
      </c>
      <c r="I30" s="239">
        <v>0</v>
      </c>
    </row>
    <row r="31" spans="1:9" s="230" customFormat="1" ht="24" customHeight="1" x14ac:dyDescent="0.2">
      <c r="A31" s="234">
        <v>17</v>
      </c>
      <c r="B31" s="261" t="s">
        <v>233</v>
      </c>
      <c r="C31" s="252">
        <v>7</v>
      </c>
      <c r="D31" s="253" t="s">
        <v>221</v>
      </c>
      <c r="E31" s="238">
        <v>0</v>
      </c>
      <c r="F31" s="238">
        <v>0</v>
      </c>
      <c r="G31" s="239">
        <v>0</v>
      </c>
      <c r="H31" s="239">
        <v>0</v>
      </c>
      <c r="I31" s="239">
        <v>0</v>
      </c>
    </row>
    <row r="32" spans="1:9" s="230" customFormat="1" ht="38.25" x14ac:dyDescent="0.2">
      <c r="A32" s="234">
        <v>18</v>
      </c>
      <c r="B32" s="235" t="s">
        <v>234</v>
      </c>
      <c r="C32" s="262">
        <v>1</v>
      </c>
      <c r="D32" s="263" t="s">
        <v>223</v>
      </c>
      <c r="E32" s="238">
        <v>0</v>
      </c>
      <c r="F32" s="238">
        <v>0</v>
      </c>
      <c r="G32" s="239">
        <v>0</v>
      </c>
      <c r="H32" s="239">
        <v>0</v>
      </c>
      <c r="I32" s="239">
        <v>0</v>
      </c>
    </row>
    <row r="33" spans="1:9" s="230" customFormat="1" ht="38.25" x14ac:dyDescent="0.2">
      <c r="A33" s="234">
        <v>19</v>
      </c>
      <c r="B33" s="235" t="s">
        <v>235</v>
      </c>
      <c r="C33" s="262">
        <v>1</v>
      </c>
      <c r="D33" s="263" t="s">
        <v>223</v>
      </c>
      <c r="E33" s="238">
        <v>0</v>
      </c>
      <c r="F33" s="238">
        <v>0</v>
      </c>
      <c r="G33" s="239">
        <v>0</v>
      </c>
      <c r="H33" s="239">
        <v>0</v>
      </c>
      <c r="I33" s="239">
        <v>0</v>
      </c>
    </row>
    <row r="34" spans="1:9" s="230" customFormat="1" ht="76.5" x14ac:dyDescent="0.2">
      <c r="A34" s="234">
        <v>20</v>
      </c>
      <c r="B34" s="235" t="s">
        <v>282</v>
      </c>
      <c r="C34" s="262">
        <v>1</v>
      </c>
      <c r="D34" s="263" t="s">
        <v>221</v>
      </c>
      <c r="E34" s="238">
        <v>0</v>
      </c>
      <c r="F34" s="238">
        <v>0</v>
      </c>
      <c r="G34" s="239">
        <v>0</v>
      </c>
      <c r="H34" s="239">
        <v>0</v>
      </c>
      <c r="I34" s="239">
        <v>0</v>
      </c>
    </row>
    <row r="35" spans="1:9" s="230" customFormat="1" ht="76.5" x14ac:dyDescent="0.2">
      <c r="A35" s="234">
        <v>21</v>
      </c>
      <c r="B35" s="235" t="s">
        <v>283</v>
      </c>
      <c r="C35" s="262">
        <v>1</v>
      </c>
      <c r="D35" s="263" t="s">
        <v>221</v>
      </c>
      <c r="E35" s="238">
        <v>0</v>
      </c>
      <c r="F35" s="238">
        <v>0</v>
      </c>
      <c r="G35" s="239">
        <v>0</v>
      </c>
      <c r="H35" s="239">
        <v>0</v>
      </c>
      <c r="I35" s="239">
        <v>0</v>
      </c>
    </row>
    <row r="36" spans="1:9" s="230" customFormat="1" ht="91.5" customHeight="1" x14ac:dyDescent="0.2">
      <c r="A36" s="234">
        <v>22</v>
      </c>
      <c r="B36" s="235" t="s">
        <v>236</v>
      </c>
      <c r="C36" s="262">
        <v>1</v>
      </c>
      <c r="D36" s="263" t="s">
        <v>221</v>
      </c>
      <c r="E36" s="238">
        <v>0</v>
      </c>
      <c r="F36" s="238">
        <v>0</v>
      </c>
      <c r="G36" s="239">
        <v>0</v>
      </c>
      <c r="H36" s="239">
        <v>0</v>
      </c>
      <c r="I36" s="239">
        <v>0</v>
      </c>
    </row>
    <row r="37" spans="1:9" s="230" customFormat="1" ht="93.75" customHeight="1" x14ac:dyDescent="0.2">
      <c r="A37" s="234">
        <v>23</v>
      </c>
      <c r="B37" s="235" t="s">
        <v>284</v>
      </c>
      <c r="C37" s="262">
        <v>1</v>
      </c>
      <c r="D37" s="263" t="s">
        <v>221</v>
      </c>
      <c r="E37" s="238">
        <v>0</v>
      </c>
      <c r="F37" s="238">
        <v>0</v>
      </c>
      <c r="G37" s="239">
        <v>0</v>
      </c>
      <c r="H37" s="239">
        <v>0</v>
      </c>
      <c r="I37" s="239">
        <v>0</v>
      </c>
    </row>
    <row r="38" spans="1:9" s="230" customFormat="1" ht="102.75" customHeight="1" x14ac:dyDescent="0.2">
      <c r="A38" s="234">
        <v>24</v>
      </c>
      <c r="B38" s="235" t="s">
        <v>237</v>
      </c>
      <c r="C38" s="262">
        <v>2</v>
      </c>
      <c r="D38" s="263" t="s">
        <v>221</v>
      </c>
      <c r="E38" s="238">
        <v>0</v>
      </c>
      <c r="F38" s="238">
        <v>0</v>
      </c>
      <c r="G38" s="239">
        <v>0</v>
      </c>
      <c r="H38" s="239">
        <v>0</v>
      </c>
      <c r="I38" s="239">
        <v>0</v>
      </c>
    </row>
    <row r="39" spans="1:9" s="230" customFormat="1" ht="111" customHeight="1" x14ac:dyDescent="0.2">
      <c r="A39" s="234">
        <v>25</v>
      </c>
      <c r="B39" s="235" t="s">
        <v>285</v>
      </c>
      <c r="C39" s="262">
        <v>1</v>
      </c>
      <c r="D39" s="263" t="s">
        <v>221</v>
      </c>
      <c r="E39" s="238">
        <v>0</v>
      </c>
      <c r="F39" s="238">
        <v>0</v>
      </c>
      <c r="G39" s="239">
        <v>0</v>
      </c>
      <c r="H39" s="239">
        <v>0</v>
      </c>
      <c r="I39" s="239">
        <v>0</v>
      </c>
    </row>
    <row r="40" spans="1:9" s="230" customFormat="1" ht="107.25" customHeight="1" x14ac:dyDescent="0.2">
      <c r="A40" s="234">
        <v>26</v>
      </c>
      <c r="B40" s="235" t="s">
        <v>286</v>
      </c>
      <c r="C40" s="262">
        <v>1</v>
      </c>
      <c r="D40" s="263" t="s">
        <v>221</v>
      </c>
      <c r="E40" s="238">
        <v>0</v>
      </c>
      <c r="F40" s="238">
        <v>0</v>
      </c>
      <c r="G40" s="239">
        <v>0</v>
      </c>
      <c r="H40" s="239">
        <v>0</v>
      </c>
      <c r="I40" s="239">
        <v>0</v>
      </c>
    </row>
    <row r="41" spans="1:9" s="230" customFormat="1" ht="89.25" x14ac:dyDescent="0.2">
      <c r="A41" s="234">
        <v>27</v>
      </c>
      <c r="B41" s="235" t="s">
        <v>238</v>
      </c>
      <c r="C41" s="262">
        <v>1</v>
      </c>
      <c r="D41" s="263" t="s">
        <v>221</v>
      </c>
      <c r="E41" s="238">
        <v>0</v>
      </c>
      <c r="F41" s="238">
        <v>0</v>
      </c>
      <c r="G41" s="239">
        <v>0</v>
      </c>
      <c r="H41" s="239">
        <v>0</v>
      </c>
      <c r="I41" s="239">
        <v>0</v>
      </c>
    </row>
    <row r="42" spans="1:9" s="230" customFormat="1" ht="76.5" x14ac:dyDescent="0.2">
      <c r="A42" s="234">
        <v>28</v>
      </c>
      <c r="B42" s="235" t="s">
        <v>239</v>
      </c>
      <c r="C42" s="262">
        <v>2</v>
      </c>
      <c r="D42" s="263" t="s">
        <v>221</v>
      </c>
      <c r="E42" s="238">
        <v>0</v>
      </c>
      <c r="F42" s="238">
        <v>0</v>
      </c>
      <c r="G42" s="239">
        <v>0</v>
      </c>
      <c r="H42" s="239">
        <v>0</v>
      </c>
      <c r="I42" s="239">
        <v>0</v>
      </c>
    </row>
    <row r="43" spans="1:9" s="230" customFormat="1" x14ac:dyDescent="0.2">
      <c r="A43" s="234">
        <v>29</v>
      </c>
      <c r="B43" s="235" t="s">
        <v>240</v>
      </c>
      <c r="C43" s="262">
        <v>2</v>
      </c>
      <c r="D43" s="263" t="s">
        <v>221</v>
      </c>
      <c r="E43" s="238">
        <v>0</v>
      </c>
      <c r="F43" s="238">
        <v>0</v>
      </c>
      <c r="G43" s="239">
        <v>0</v>
      </c>
      <c r="H43" s="239">
        <v>0</v>
      </c>
      <c r="I43" s="239">
        <v>0</v>
      </c>
    </row>
    <row r="44" spans="1:9" s="230" customFormat="1" ht="76.5" x14ac:dyDescent="0.2">
      <c r="A44" s="234">
        <v>30</v>
      </c>
      <c r="B44" s="235" t="s">
        <v>241</v>
      </c>
      <c r="C44" s="262">
        <v>2</v>
      </c>
      <c r="D44" s="263" t="s">
        <v>221</v>
      </c>
      <c r="E44" s="238">
        <v>0</v>
      </c>
      <c r="F44" s="238">
        <v>0</v>
      </c>
      <c r="G44" s="239">
        <v>0</v>
      </c>
      <c r="H44" s="239">
        <v>0</v>
      </c>
      <c r="I44" s="239">
        <v>0</v>
      </c>
    </row>
    <row r="45" spans="1:9" s="230" customFormat="1" ht="95.25" customHeight="1" x14ac:dyDescent="0.2">
      <c r="A45" s="234">
        <v>31</v>
      </c>
      <c r="B45" s="251" t="s">
        <v>287</v>
      </c>
      <c r="C45" s="262">
        <v>3</v>
      </c>
      <c r="D45" s="263" t="s">
        <v>221</v>
      </c>
      <c r="E45" s="238">
        <v>0</v>
      </c>
      <c r="F45" s="238">
        <v>0</v>
      </c>
      <c r="G45" s="239">
        <v>0</v>
      </c>
      <c r="H45" s="239">
        <v>0</v>
      </c>
      <c r="I45" s="239">
        <v>0</v>
      </c>
    </row>
    <row r="46" spans="1:9" s="230" customFormat="1" ht="95.25" customHeight="1" x14ac:dyDescent="0.2">
      <c r="A46" s="234">
        <v>32</v>
      </c>
      <c r="B46" s="251" t="s">
        <v>288</v>
      </c>
      <c r="C46" s="262">
        <v>9</v>
      </c>
      <c r="D46" s="263" t="s">
        <v>221</v>
      </c>
      <c r="E46" s="238">
        <v>0</v>
      </c>
      <c r="F46" s="238">
        <v>0</v>
      </c>
      <c r="G46" s="239">
        <v>0</v>
      </c>
      <c r="H46" s="239">
        <v>0</v>
      </c>
      <c r="I46" s="239">
        <v>0</v>
      </c>
    </row>
    <row r="47" spans="1:9" s="230" customFormat="1" ht="102" x14ac:dyDescent="0.2">
      <c r="A47" s="234">
        <v>33</v>
      </c>
      <c r="B47" s="251" t="s">
        <v>242</v>
      </c>
      <c r="C47" s="262">
        <v>6</v>
      </c>
      <c r="D47" s="263" t="s">
        <v>221</v>
      </c>
      <c r="E47" s="238">
        <v>0</v>
      </c>
      <c r="F47" s="238">
        <v>0</v>
      </c>
      <c r="G47" s="239">
        <v>0</v>
      </c>
      <c r="H47" s="239">
        <v>0</v>
      </c>
      <c r="I47" s="239">
        <v>0</v>
      </c>
    </row>
    <row r="48" spans="1:9" s="230" customFormat="1" ht="66" customHeight="1" x14ac:dyDescent="0.2">
      <c r="A48" s="234">
        <v>34</v>
      </c>
      <c r="B48" s="251" t="s">
        <v>243</v>
      </c>
      <c r="C48" s="262">
        <v>4</v>
      </c>
      <c r="D48" s="263" t="s">
        <v>221</v>
      </c>
      <c r="E48" s="238">
        <v>0</v>
      </c>
      <c r="F48" s="238">
        <v>0</v>
      </c>
      <c r="G48" s="239">
        <v>0</v>
      </c>
      <c r="H48" s="239">
        <v>0</v>
      </c>
      <c r="I48" s="239">
        <v>0</v>
      </c>
    </row>
    <row r="49" spans="1:9" s="230" customFormat="1" ht="89.25" x14ac:dyDescent="0.2">
      <c r="A49" s="234">
        <v>35</v>
      </c>
      <c r="B49" s="251" t="s">
        <v>244</v>
      </c>
      <c r="C49" s="262">
        <v>1</v>
      </c>
      <c r="D49" s="263" t="s">
        <v>221</v>
      </c>
      <c r="E49" s="238">
        <v>0</v>
      </c>
      <c r="F49" s="238">
        <v>0</v>
      </c>
      <c r="G49" s="239">
        <v>0</v>
      </c>
      <c r="H49" s="239">
        <v>0</v>
      </c>
      <c r="I49" s="239">
        <v>0</v>
      </c>
    </row>
    <row r="50" spans="1:9" s="230" customFormat="1" ht="93" customHeight="1" x14ac:dyDescent="0.2">
      <c r="A50" s="234">
        <v>36</v>
      </c>
      <c r="B50" s="251" t="s">
        <v>289</v>
      </c>
      <c r="C50" s="262">
        <v>1</v>
      </c>
      <c r="D50" s="263" t="s">
        <v>221</v>
      </c>
      <c r="E50" s="238">
        <v>0</v>
      </c>
      <c r="F50" s="238">
        <v>0</v>
      </c>
      <c r="G50" s="239">
        <v>0</v>
      </c>
      <c r="H50" s="239">
        <v>0</v>
      </c>
      <c r="I50" s="239">
        <v>0</v>
      </c>
    </row>
    <row r="51" spans="1:9" s="230" customFormat="1" ht="89.25" x14ac:dyDescent="0.2">
      <c r="A51" s="234">
        <v>37</v>
      </c>
      <c r="B51" s="251" t="s">
        <v>245</v>
      </c>
      <c r="C51" s="262">
        <v>1</v>
      </c>
      <c r="D51" s="263" t="s">
        <v>221</v>
      </c>
      <c r="E51" s="238">
        <v>0</v>
      </c>
      <c r="F51" s="238">
        <v>0</v>
      </c>
      <c r="G51" s="239">
        <v>0</v>
      </c>
      <c r="H51" s="239">
        <v>0</v>
      </c>
      <c r="I51" s="239">
        <v>0</v>
      </c>
    </row>
    <row r="52" spans="1:9" s="230" customFormat="1" ht="83.25" customHeight="1" x14ac:dyDescent="0.2">
      <c r="A52" s="234">
        <v>38</v>
      </c>
      <c r="B52" s="251" t="s">
        <v>290</v>
      </c>
      <c r="C52" s="262">
        <v>2</v>
      </c>
      <c r="D52" s="263" t="s">
        <v>221</v>
      </c>
      <c r="E52" s="238">
        <v>0</v>
      </c>
      <c r="F52" s="238">
        <v>0</v>
      </c>
      <c r="G52" s="239">
        <v>0</v>
      </c>
      <c r="H52" s="239">
        <v>0</v>
      </c>
      <c r="I52" s="239">
        <v>0</v>
      </c>
    </row>
    <row r="53" spans="1:9" s="230" customFormat="1" ht="84.75" customHeight="1" x14ac:dyDescent="0.2">
      <c r="A53" s="234">
        <v>39</v>
      </c>
      <c r="B53" s="251" t="s">
        <v>291</v>
      </c>
      <c r="C53" s="262">
        <v>1</v>
      </c>
      <c r="D53" s="263" t="s">
        <v>221</v>
      </c>
      <c r="E53" s="238">
        <v>0</v>
      </c>
      <c r="F53" s="238">
        <v>0</v>
      </c>
      <c r="G53" s="239">
        <v>0</v>
      </c>
      <c r="H53" s="239">
        <v>0</v>
      </c>
      <c r="I53" s="239">
        <v>0</v>
      </c>
    </row>
    <row r="54" spans="1:9" s="230" customFormat="1" ht="51" customHeight="1" x14ac:dyDescent="0.2">
      <c r="A54" s="234">
        <v>40</v>
      </c>
      <c r="B54" s="251" t="s">
        <v>292</v>
      </c>
      <c r="C54" s="262">
        <v>1</v>
      </c>
      <c r="D54" s="263" t="s">
        <v>221</v>
      </c>
      <c r="E54" s="238">
        <v>0</v>
      </c>
      <c r="F54" s="238">
        <v>0</v>
      </c>
      <c r="G54" s="239">
        <v>0</v>
      </c>
      <c r="H54" s="239">
        <v>0</v>
      </c>
      <c r="I54" s="239">
        <v>0</v>
      </c>
    </row>
    <row r="55" spans="1:9" s="230" customFormat="1" ht="102" x14ac:dyDescent="0.2">
      <c r="A55" s="234">
        <v>41</v>
      </c>
      <c r="B55" s="235" t="s">
        <v>246</v>
      </c>
      <c r="C55" s="262">
        <v>1</v>
      </c>
      <c r="D55" s="263" t="s">
        <v>221</v>
      </c>
      <c r="E55" s="238">
        <v>0</v>
      </c>
      <c r="F55" s="238">
        <v>0</v>
      </c>
      <c r="G55" s="239">
        <v>0</v>
      </c>
      <c r="H55" s="239">
        <v>0</v>
      </c>
      <c r="I55" s="239">
        <v>0</v>
      </c>
    </row>
    <row r="56" spans="1:9" s="230" customFormat="1" ht="51" x14ac:dyDescent="0.2">
      <c r="A56" s="234">
        <v>42</v>
      </c>
      <c r="B56" s="235" t="s">
        <v>247</v>
      </c>
      <c r="C56" s="262">
        <v>1</v>
      </c>
      <c r="D56" s="263" t="s">
        <v>221</v>
      </c>
      <c r="E56" s="238">
        <v>0</v>
      </c>
      <c r="F56" s="238">
        <v>0</v>
      </c>
      <c r="G56" s="239">
        <v>0</v>
      </c>
      <c r="H56" s="239">
        <v>0</v>
      </c>
      <c r="I56" s="239">
        <v>0</v>
      </c>
    </row>
    <row r="57" spans="1:9" s="230" customFormat="1" ht="38.25" x14ac:dyDescent="0.2">
      <c r="A57" s="234">
        <v>43</v>
      </c>
      <c r="B57" s="235" t="s">
        <v>248</v>
      </c>
      <c r="C57" s="262">
        <v>1</v>
      </c>
      <c r="D57" s="263" t="s">
        <v>223</v>
      </c>
      <c r="E57" s="238">
        <v>0</v>
      </c>
      <c r="F57" s="238">
        <v>0</v>
      </c>
      <c r="G57" s="239">
        <v>0</v>
      </c>
      <c r="H57" s="239">
        <v>0</v>
      </c>
      <c r="I57" s="239">
        <v>0</v>
      </c>
    </row>
    <row r="58" spans="1:9" s="230" customFormat="1" x14ac:dyDescent="0.2">
      <c r="A58" s="234">
        <v>44</v>
      </c>
      <c r="B58" s="235" t="s">
        <v>249</v>
      </c>
      <c r="C58" s="262">
        <v>1</v>
      </c>
      <c r="D58" s="263" t="s">
        <v>223</v>
      </c>
      <c r="E58" s="238">
        <v>0</v>
      </c>
      <c r="F58" s="238">
        <v>0</v>
      </c>
      <c r="G58" s="239">
        <v>0</v>
      </c>
      <c r="H58" s="239">
        <v>0</v>
      </c>
      <c r="I58" s="239">
        <v>0</v>
      </c>
    </row>
    <row r="59" spans="1:9" s="230" customFormat="1" ht="25.5" x14ac:dyDescent="0.2">
      <c r="A59" s="234">
        <v>45</v>
      </c>
      <c r="B59" s="235" t="s">
        <v>250</v>
      </c>
      <c r="C59" s="262">
        <v>1</v>
      </c>
      <c r="D59" s="263" t="s">
        <v>223</v>
      </c>
      <c r="E59" s="238">
        <v>0</v>
      </c>
      <c r="F59" s="238">
        <v>0</v>
      </c>
      <c r="G59" s="239">
        <v>0</v>
      </c>
      <c r="H59" s="239">
        <v>0</v>
      </c>
      <c r="I59" s="239">
        <v>0</v>
      </c>
    </row>
    <row r="60" spans="1:9" s="230" customFormat="1" ht="25.5" x14ac:dyDescent="0.2">
      <c r="A60" s="234">
        <v>46</v>
      </c>
      <c r="B60" s="235" t="s">
        <v>251</v>
      </c>
      <c r="C60" s="262">
        <v>1</v>
      </c>
      <c r="D60" s="263" t="s">
        <v>223</v>
      </c>
      <c r="E60" s="238">
        <v>0</v>
      </c>
      <c r="F60" s="238">
        <v>0</v>
      </c>
      <c r="G60" s="239">
        <v>0</v>
      </c>
      <c r="H60" s="239">
        <v>0</v>
      </c>
      <c r="I60" s="239">
        <v>0</v>
      </c>
    </row>
    <row r="61" spans="1:9" s="230" customFormat="1" ht="15.75" customHeight="1" x14ac:dyDescent="0.2">
      <c r="A61" s="234">
        <v>47</v>
      </c>
      <c r="B61" s="235" t="s">
        <v>252</v>
      </c>
      <c r="C61" s="262">
        <v>1</v>
      </c>
      <c r="D61" s="263" t="s">
        <v>223</v>
      </c>
      <c r="E61" s="238">
        <v>0</v>
      </c>
      <c r="F61" s="238">
        <v>0</v>
      </c>
      <c r="G61" s="239">
        <v>0</v>
      </c>
      <c r="H61" s="239">
        <v>0</v>
      </c>
      <c r="I61" s="239">
        <v>0</v>
      </c>
    </row>
    <row r="62" spans="1:9" s="230" customFormat="1" x14ac:dyDescent="0.2">
      <c r="A62" s="234">
        <v>48</v>
      </c>
      <c r="B62" s="235" t="s">
        <v>253</v>
      </c>
      <c r="C62" s="262">
        <v>1</v>
      </c>
      <c r="D62" s="263" t="s">
        <v>223</v>
      </c>
      <c r="E62" s="238">
        <v>0</v>
      </c>
      <c r="F62" s="238">
        <v>0</v>
      </c>
      <c r="G62" s="239">
        <v>0</v>
      </c>
      <c r="H62" s="239">
        <v>0</v>
      </c>
      <c r="I62" s="239">
        <v>0</v>
      </c>
    </row>
    <row r="63" spans="1:9" s="230" customFormat="1" x14ac:dyDescent="0.2">
      <c r="A63" s="234">
        <v>49</v>
      </c>
      <c r="B63" s="235" t="s">
        <v>254</v>
      </c>
      <c r="C63" s="262">
        <v>1</v>
      </c>
      <c r="D63" s="263" t="s">
        <v>223</v>
      </c>
      <c r="E63" s="238">
        <v>0</v>
      </c>
      <c r="F63" s="238">
        <v>0</v>
      </c>
      <c r="G63" s="239">
        <v>0</v>
      </c>
      <c r="H63" s="239">
        <v>0</v>
      </c>
      <c r="I63" s="239">
        <v>0</v>
      </c>
    </row>
    <row r="64" spans="1:9" s="98" customFormat="1" x14ac:dyDescent="0.2">
      <c r="D64" s="264"/>
      <c r="E64" s="264"/>
      <c r="F64" s="264"/>
      <c r="G64" s="264"/>
      <c r="H64" s="265"/>
    </row>
    <row r="65" spans="1:9" x14ac:dyDescent="0.2">
      <c r="A65" s="86"/>
      <c r="D65" s="87"/>
      <c r="E65" s="87"/>
      <c r="G65" s="331" t="s">
        <v>9</v>
      </c>
      <c r="H65" s="331" t="s">
        <v>10</v>
      </c>
      <c r="I65" s="331" t="s">
        <v>11</v>
      </c>
    </row>
    <row r="66" spans="1:9" x14ac:dyDescent="0.2">
      <c r="A66" s="86"/>
      <c r="G66" s="332"/>
      <c r="H66" s="332"/>
      <c r="I66" s="332"/>
    </row>
    <row r="67" spans="1:9" ht="15.75" x14ac:dyDescent="0.25">
      <c r="C67" s="333" t="s">
        <v>255</v>
      </c>
      <c r="D67" s="407"/>
      <c r="E67" s="334"/>
      <c r="F67" s="89" t="s">
        <v>12</v>
      </c>
      <c r="G67" s="156">
        <v>0</v>
      </c>
      <c r="H67" s="156">
        <v>0</v>
      </c>
      <c r="I67" s="156">
        <v>0</v>
      </c>
    </row>
    <row r="68" spans="1:9" ht="15.75" x14ac:dyDescent="0.25">
      <c r="C68" s="335"/>
      <c r="D68" s="408"/>
      <c r="E68" s="336"/>
      <c r="F68" s="89" t="s">
        <v>2</v>
      </c>
      <c r="G68" s="156">
        <v>0</v>
      </c>
      <c r="H68" s="156">
        <v>0</v>
      </c>
      <c r="I68" s="156">
        <v>0</v>
      </c>
    </row>
    <row r="69" spans="1:9" ht="15.75" x14ac:dyDescent="0.25">
      <c r="A69" s="86"/>
      <c r="C69" s="337"/>
      <c r="D69" s="409"/>
      <c r="E69" s="338"/>
      <c r="F69" s="90" t="s">
        <v>3</v>
      </c>
      <c r="G69" s="156">
        <v>0</v>
      </c>
      <c r="H69" s="156">
        <v>0</v>
      </c>
      <c r="I69" s="156">
        <v>0</v>
      </c>
    </row>
    <row r="70" spans="1:9" ht="15.75" x14ac:dyDescent="0.25">
      <c r="A70" s="86"/>
      <c r="C70" s="91"/>
      <c r="D70" s="91"/>
      <c r="E70" s="91"/>
      <c r="F70" s="92"/>
      <c r="G70" s="93"/>
      <c r="H70" s="93"/>
      <c r="I70" s="94"/>
    </row>
    <row r="71" spans="1:9" ht="15" x14ac:dyDescent="0.2">
      <c r="A71" s="86"/>
      <c r="B71" s="266"/>
    </row>
  </sheetData>
  <mergeCells count="10">
    <mergeCell ref="A2:I2"/>
    <mergeCell ref="A3:I3"/>
    <mergeCell ref="C67:E69"/>
    <mergeCell ref="A4:I4"/>
    <mergeCell ref="A5:I5"/>
    <mergeCell ref="A7:I7"/>
    <mergeCell ref="A11:D11"/>
    <mergeCell ref="G65:G66"/>
    <mergeCell ref="H65:H66"/>
    <mergeCell ref="I65:I66"/>
  </mergeCells>
  <printOptions horizontalCentered="1"/>
  <pageMargins left="0.25" right="0.25" top="0.75" bottom="0.75" header="0.3" footer="0.3"/>
  <pageSetup paperSize="9" scale="61" fitToHeight="0" orientation="portrait" r:id="rId1"/>
  <headerFooter alignWithMargins="0">
    <oddHeader xml:space="preserve">&amp;L
</oddHeader>
    <oddFooter>&amp;C&amp;P</oddFooter>
  </headerFooter>
  <rowBreaks count="1" manualBreakCount="1">
    <brk id="47"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8"/>
  <sheetViews>
    <sheetView view="pageBreakPreview" topLeftCell="A4" zoomScale="115" zoomScaleNormal="100" zoomScaleSheetLayoutView="115" workbookViewId="0">
      <selection sqref="A1:XFD5"/>
    </sheetView>
  </sheetViews>
  <sheetFormatPr defaultRowHeight="12.75" x14ac:dyDescent="0.2"/>
  <cols>
    <col min="1" max="1" width="7.28515625" style="88" customWidth="1"/>
    <col min="2" max="2" width="47.140625" style="86" customWidth="1"/>
    <col min="3" max="3" width="11.7109375" style="86" customWidth="1"/>
    <col min="4" max="4" width="4.85546875" style="86" bestFit="1" customWidth="1"/>
    <col min="5" max="5" width="12.42578125" style="86" bestFit="1" customWidth="1"/>
    <col min="6" max="6" width="11.42578125" style="86" bestFit="1" customWidth="1"/>
    <col min="7" max="8" width="20" style="86" bestFit="1" customWidth="1"/>
    <col min="9" max="9" width="21.42578125" style="86" bestFit="1" customWidth="1"/>
    <col min="10" max="248" width="9.140625" style="86"/>
    <col min="249" max="249" width="5.140625" style="86" bestFit="1" customWidth="1"/>
    <col min="250" max="250" width="44" style="86" customWidth="1"/>
    <col min="251" max="251" width="10.7109375" style="86" bestFit="1" customWidth="1"/>
    <col min="252" max="252" width="4.85546875" style="86" bestFit="1" customWidth="1"/>
    <col min="253" max="253" width="12.42578125" style="86" bestFit="1" customWidth="1"/>
    <col min="254" max="254" width="11" style="86" bestFit="1" customWidth="1"/>
    <col min="255" max="255" width="15.42578125" style="86" bestFit="1" customWidth="1"/>
    <col min="256" max="256" width="14.140625" style="86" bestFit="1" customWidth="1"/>
    <col min="257" max="257" width="15.5703125" style="86" bestFit="1" customWidth="1"/>
    <col min="258" max="258" width="12.42578125" style="86" bestFit="1" customWidth="1"/>
    <col min="259" max="259" width="13.140625" style="86" bestFit="1" customWidth="1"/>
    <col min="260" max="260" width="12.42578125" style="86" bestFit="1" customWidth="1"/>
    <col min="261" max="504" width="9.140625" style="86"/>
    <col min="505" max="505" width="5.140625" style="86" bestFit="1" customWidth="1"/>
    <col min="506" max="506" width="44" style="86" customWidth="1"/>
    <col min="507" max="507" width="10.7109375" style="86" bestFit="1" customWidth="1"/>
    <col min="508" max="508" width="4.85546875" style="86" bestFit="1" customWidth="1"/>
    <col min="509" max="509" width="12.42578125" style="86" bestFit="1" customWidth="1"/>
    <col min="510" max="510" width="11" style="86" bestFit="1" customWidth="1"/>
    <col min="511" max="511" width="15.42578125" style="86" bestFit="1" customWidth="1"/>
    <col min="512" max="512" width="14.140625" style="86" bestFit="1" customWidth="1"/>
    <col min="513" max="513" width="15.5703125" style="86" bestFit="1" customWidth="1"/>
    <col min="514" max="514" width="12.42578125" style="86" bestFit="1" customWidth="1"/>
    <col min="515" max="515" width="13.140625" style="86" bestFit="1" customWidth="1"/>
    <col min="516" max="516" width="12.42578125" style="86" bestFit="1" customWidth="1"/>
    <col min="517" max="760" width="9.140625" style="86"/>
    <col min="761" max="761" width="5.140625" style="86" bestFit="1" customWidth="1"/>
    <col min="762" max="762" width="44" style="86" customWidth="1"/>
    <col min="763" max="763" width="10.7109375" style="86" bestFit="1" customWidth="1"/>
    <col min="764" max="764" width="4.85546875" style="86" bestFit="1" customWidth="1"/>
    <col min="765" max="765" width="12.42578125" style="86" bestFit="1" customWidth="1"/>
    <col min="766" max="766" width="11" style="86" bestFit="1" customWidth="1"/>
    <col min="767" max="767" width="15.42578125" style="86" bestFit="1" customWidth="1"/>
    <col min="768" max="768" width="14.140625" style="86" bestFit="1" customWidth="1"/>
    <col min="769" max="769" width="15.5703125" style="86" bestFit="1" customWidth="1"/>
    <col min="770" max="770" width="12.42578125" style="86" bestFit="1" customWidth="1"/>
    <col min="771" max="771" width="13.140625" style="86" bestFit="1" customWidth="1"/>
    <col min="772" max="772" width="12.42578125" style="86" bestFit="1" customWidth="1"/>
    <col min="773" max="1016" width="9.140625" style="86"/>
    <col min="1017" max="1017" width="5.140625" style="86" bestFit="1" customWidth="1"/>
    <col min="1018" max="1018" width="44" style="86" customWidth="1"/>
    <col min="1019" max="1019" width="10.7109375" style="86" bestFit="1" customWidth="1"/>
    <col min="1020" max="1020" width="4.85546875" style="86" bestFit="1" customWidth="1"/>
    <col min="1021" max="1021" width="12.42578125" style="86" bestFit="1" customWidth="1"/>
    <col min="1022" max="1022" width="11" style="86" bestFit="1" customWidth="1"/>
    <col min="1023" max="1023" width="15.42578125" style="86" bestFit="1" customWidth="1"/>
    <col min="1024" max="1024" width="14.140625" style="86" bestFit="1" customWidth="1"/>
    <col min="1025" max="1025" width="15.5703125" style="86" bestFit="1" customWidth="1"/>
    <col min="1026" max="1026" width="12.42578125" style="86" bestFit="1" customWidth="1"/>
    <col min="1027" max="1027" width="13.140625" style="86" bestFit="1" customWidth="1"/>
    <col min="1028" max="1028" width="12.42578125" style="86" bestFit="1" customWidth="1"/>
    <col min="1029" max="1272" width="9.140625" style="86"/>
    <col min="1273" max="1273" width="5.140625" style="86" bestFit="1" customWidth="1"/>
    <col min="1274" max="1274" width="44" style="86" customWidth="1"/>
    <col min="1275" max="1275" width="10.7109375" style="86" bestFit="1" customWidth="1"/>
    <col min="1276" max="1276" width="4.85546875" style="86" bestFit="1" customWidth="1"/>
    <col min="1277" max="1277" width="12.42578125" style="86" bestFit="1" customWidth="1"/>
    <col min="1278" max="1278" width="11" style="86" bestFit="1" customWidth="1"/>
    <col min="1279" max="1279" width="15.42578125" style="86" bestFit="1" customWidth="1"/>
    <col min="1280" max="1280" width="14.140625" style="86" bestFit="1" customWidth="1"/>
    <col min="1281" max="1281" width="15.5703125" style="86" bestFit="1" customWidth="1"/>
    <col min="1282" max="1282" width="12.42578125" style="86" bestFit="1" customWidth="1"/>
    <col min="1283" max="1283" width="13.140625" style="86" bestFit="1" customWidth="1"/>
    <col min="1284" max="1284" width="12.42578125" style="86" bestFit="1" customWidth="1"/>
    <col min="1285" max="1528" width="9.140625" style="86"/>
    <col min="1529" max="1529" width="5.140625" style="86" bestFit="1" customWidth="1"/>
    <col min="1530" max="1530" width="44" style="86" customWidth="1"/>
    <col min="1531" max="1531" width="10.7109375" style="86" bestFit="1" customWidth="1"/>
    <col min="1532" max="1532" width="4.85546875" style="86" bestFit="1" customWidth="1"/>
    <col min="1533" max="1533" width="12.42578125" style="86" bestFit="1" customWidth="1"/>
    <col min="1534" max="1534" width="11" style="86" bestFit="1" customWidth="1"/>
    <col min="1535" max="1535" width="15.42578125" style="86" bestFit="1" customWidth="1"/>
    <col min="1536" max="1536" width="14.140625" style="86" bestFit="1" customWidth="1"/>
    <col min="1537" max="1537" width="15.5703125" style="86" bestFit="1" customWidth="1"/>
    <col min="1538" max="1538" width="12.42578125" style="86" bestFit="1" customWidth="1"/>
    <col min="1539" max="1539" width="13.140625" style="86" bestFit="1" customWidth="1"/>
    <col min="1540" max="1540" width="12.42578125" style="86" bestFit="1" customWidth="1"/>
    <col min="1541" max="1784" width="9.140625" style="86"/>
    <col min="1785" max="1785" width="5.140625" style="86" bestFit="1" customWidth="1"/>
    <col min="1786" max="1786" width="44" style="86" customWidth="1"/>
    <col min="1787" max="1787" width="10.7109375" style="86" bestFit="1" customWidth="1"/>
    <col min="1788" max="1788" width="4.85546875" style="86" bestFit="1" customWidth="1"/>
    <col min="1789" max="1789" width="12.42578125" style="86" bestFit="1" customWidth="1"/>
    <col min="1790" max="1790" width="11" style="86" bestFit="1" customWidth="1"/>
    <col min="1791" max="1791" width="15.42578125" style="86" bestFit="1" customWidth="1"/>
    <col min="1792" max="1792" width="14.140625" style="86" bestFit="1" customWidth="1"/>
    <col min="1793" max="1793" width="15.5703125" style="86" bestFit="1" customWidth="1"/>
    <col min="1794" max="1794" width="12.42578125" style="86" bestFit="1" customWidth="1"/>
    <col min="1795" max="1795" width="13.140625" style="86" bestFit="1" customWidth="1"/>
    <col min="1796" max="1796" width="12.42578125" style="86" bestFit="1" customWidth="1"/>
    <col min="1797" max="2040" width="9.140625" style="86"/>
    <col min="2041" max="2041" width="5.140625" style="86" bestFit="1" customWidth="1"/>
    <col min="2042" max="2042" width="44" style="86" customWidth="1"/>
    <col min="2043" max="2043" width="10.7109375" style="86" bestFit="1" customWidth="1"/>
    <col min="2044" max="2044" width="4.85546875" style="86" bestFit="1" customWidth="1"/>
    <col min="2045" max="2045" width="12.42578125" style="86" bestFit="1" customWidth="1"/>
    <col min="2046" max="2046" width="11" style="86" bestFit="1" customWidth="1"/>
    <col min="2047" max="2047" width="15.42578125" style="86" bestFit="1" customWidth="1"/>
    <col min="2048" max="2048" width="14.140625" style="86" bestFit="1" customWidth="1"/>
    <col min="2049" max="2049" width="15.5703125" style="86" bestFit="1" customWidth="1"/>
    <col min="2050" max="2050" width="12.42578125" style="86" bestFit="1" customWidth="1"/>
    <col min="2051" max="2051" width="13.140625" style="86" bestFit="1" customWidth="1"/>
    <col min="2052" max="2052" width="12.42578125" style="86" bestFit="1" customWidth="1"/>
    <col min="2053" max="2296" width="9.140625" style="86"/>
    <col min="2297" max="2297" width="5.140625" style="86" bestFit="1" customWidth="1"/>
    <col min="2298" max="2298" width="44" style="86" customWidth="1"/>
    <col min="2299" max="2299" width="10.7109375" style="86" bestFit="1" customWidth="1"/>
    <col min="2300" max="2300" width="4.85546875" style="86" bestFit="1" customWidth="1"/>
    <col min="2301" max="2301" width="12.42578125" style="86" bestFit="1" customWidth="1"/>
    <col min="2302" max="2302" width="11" style="86" bestFit="1" customWidth="1"/>
    <col min="2303" max="2303" width="15.42578125" style="86" bestFit="1" customWidth="1"/>
    <col min="2304" max="2304" width="14.140625" style="86" bestFit="1" customWidth="1"/>
    <col min="2305" max="2305" width="15.5703125" style="86" bestFit="1" customWidth="1"/>
    <col min="2306" max="2306" width="12.42578125" style="86" bestFit="1" customWidth="1"/>
    <col min="2307" max="2307" width="13.140625" style="86" bestFit="1" customWidth="1"/>
    <col min="2308" max="2308" width="12.42578125" style="86" bestFit="1" customWidth="1"/>
    <col min="2309" max="2552" width="9.140625" style="86"/>
    <col min="2553" max="2553" width="5.140625" style="86" bestFit="1" customWidth="1"/>
    <col min="2554" max="2554" width="44" style="86" customWidth="1"/>
    <col min="2555" max="2555" width="10.7109375" style="86" bestFit="1" customWidth="1"/>
    <col min="2556" max="2556" width="4.85546875" style="86" bestFit="1" customWidth="1"/>
    <col min="2557" max="2557" width="12.42578125" style="86" bestFit="1" customWidth="1"/>
    <col min="2558" max="2558" width="11" style="86" bestFit="1" customWidth="1"/>
    <col min="2559" max="2559" width="15.42578125" style="86" bestFit="1" customWidth="1"/>
    <col min="2560" max="2560" width="14.140625" style="86" bestFit="1" customWidth="1"/>
    <col min="2561" max="2561" width="15.5703125" style="86" bestFit="1" customWidth="1"/>
    <col min="2562" max="2562" width="12.42578125" style="86" bestFit="1" customWidth="1"/>
    <col min="2563" max="2563" width="13.140625" style="86" bestFit="1" customWidth="1"/>
    <col min="2564" max="2564" width="12.42578125" style="86" bestFit="1" customWidth="1"/>
    <col min="2565" max="2808" width="9.140625" style="86"/>
    <col min="2809" max="2809" width="5.140625" style="86" bestFit="1" customWidth="1"/>
    <col min="2810" max="2810" width="44" style="86" customWidth="1"/>
    <col min="2811" max="2811" width="10.7109375" style="86" bestFit="1" customWidth="1"/>
    <col min="2812" max="2812" width="4.85546875" style="86" bestFit="1" customWidth="1"/>
    <col min="2813" max="2813" width="12.42578125" style="86" bestFit="1" customWidth="1"/>
    <col min="2814" max="2814" width="11" style="86" bestFit="1" customWidth="1"/>
    <col min="2815" max="2815" width="15.42578125" style="86" bestFit="1" customWidth="1"/>
    <col min="2816" max="2816" width="14.140625" style="86" bestFit="1" customWidth="1"/>
    <col min="2817" max="2817" width="15.5703125" style="86" bestFit="1" customWidth="1"/>
    <col min="2818" max="2818" width="12.42578125" style="86" bestFit="1" customWidth="1"/>
    <col min="2819" max="2819" width="13.140625" style="86" bestFit="1" customWidth="1"/>
    <col min="2820" max="2820" width="12.42578125" style="86" bestFit="1" customWidth="1"/>
    <col min="2821" max="3064" width="9.140625" style="86"/>
    <col min="3065" max="3065" width="5.140625" style="86" bestFit="1" customWidth="1"/>
    <col min="3066" max="3066" width="44" style="86" customWidth="1"/>
    <col min="3067" max="3067" width="10.7109375" style="86" bestFit="1" customWidth="1"/>
    <col min="3068" max="3068" width="4.85546875" style="86" bestFit="1" customWidth="1"/>
    <col min="3069" max="3069" width="12.42578125" style="86" bestFit="1" customWidth="1"/>
    <col min="3070" max="3070" width="11" style="86" bestFit="1" customWidth="1"/>
    <col min="3071" max="3071" width="15.42578125" style="86" bestFit="1" customWidth="1"/>
    <col min="3072" max="3072" width="14.140625" style="86" bestFit="1" customWidth="1"/>
    <col min="3073" max="3073" width="15.5703125" style="86" bestFit="1" customWidth="1"/>
    <col min="3074" max="3074" width="12.42578125" style="86" bestFit="1" customWidth="1"/>
    <col min="3075" max="3075" width="13.140625" style="86" bestFit="1" customWidth="1"/>
    <col min="3076" max="3076" width="12.42578125" style="86" bestFit="1" customWidth="1"/>
    <col min="3077" max="3320" width="9.140625" style="86"/>
    <col min="3321" max="3321" width="5.140625" style="86" bestFit="1" customWidth="1"/>
    <col min="3322" max="3322" width="44" style="86" customWidth="1"/>
    <col min="3323" max="3323" width="10.7109375" style="86" bestFit="1" customWidth="1"/>
    <col min="3324" max="3324" width="4.85546875" style="86" bestFit="1" customWidth="1"/>
    <col min="3325" max="3325" width="12.42578125" style="86" bestFit="1" customWidth="1"/>
    <col min="3326" max="3326" width="11" style="86" bestFit="1" customWidth="1"/>
    <col min="3327" max="3327" width="15.42578125" style="86" bestFit="1" customWidth="1"/>
    <col min="3328" max="3328" width="14.140625" style="86" bestFit="1" customWidth="1"/>
    <col min="3329" max="3329" width="15.5703125" style="86" bestFit="1" customWidth="1"/>
    <col min="3330" max="3330" width="12.42578125" style="86" bestFit="1" customWidth="1"/>
    <col min="3331" max="3331" width="13.140625" style="86" bestFit="1" customWidth="1"/>
    <col min="3332" max="3332" width="12.42578125" style="86" bestFit="1" customWidth="1"/>
    <col min="3333" max="3576" width="9.140625" style="86"/>
    <col min="3577" max="3577" width="5.140625" style="86" bestFit="1" customWidth="1"/>
    <col min="3578" max="3578" width="44" style="86" customWidth="1"/>
    <col min="3579" max="3579" width="10.7109375" style="86" bestFit="1" customWidth="1"/>
    <col min="3580" max="3580" width="4.85546875" style="86" bestFit="1" customWidth="1"/>
    <col min="3581" max="3581" width="12.42578125" style="86" bestFit="1" customWidth="1"/>
    <col min="3582" max="3582" width="11" style="86" bestFit="1" customWidth="1"/>
    <col min="3583" max="3583" width="15.42578125" style="86" bestFit="1" customWidth="1"/>
    <col min="3584" max="3584" width="14.140625" style="86" bestFit="1" customWidth="1"/>
    <col min="3585" max="3585" width="15.5703125" style="86" bestFit="1" customWidth="1"/>
    <col min="3586" max="3586" width="12.42578125" style="86" bestFit="1" customWidth="1"/>
    <col min="3587" max="3587" width="13.140625" style="86" bestFit="1" customWidth="1"/>
    <col min="3588" max="3588" width="12.42578125" style="86" bestFit="1" customWidth="1"/>
    <col min="3589" max="3832" width="9.140625" style="86"/>
    <col min="3833" max="3833" width="5.140625" style="86" bestFit="1" customWidth="1"/>
    <col min="3834" max="3834" width="44" style="86" customWidth="1"/>
    <col min="3835" max="3835" width="10.7109375" style="86" bestFit="1" customWidth="1"/>
    <col min="3836" max="3836" width="4.85546875" style="86" bestFit="1" customWidth="1"/>
    <col min="3837" max="3837" width="12.42578125" style="86" bestFit="1" customWidth="1"/>
    <col min="3838" max="3838" width="11" style="86" bestFit="1" customWidth="1"/>
    <col min="3839" max="3839" width="15.42578125" style="86" bestFit="1" customWidth="1"/>
    <col min="3840" max="3840" width="14.140625" style="86" bestFit="1" customWidth="1"/>
    <col min="3841" max="3841" width="15.5703125" style="86" bestFit="1" customWidth="1"/>
    <col min="3842" max="3842" width="12.42578125" style="86" bestFit="1" customWidth="1"/>
    <col min="3843" max="3843" width="13.140625" style="86" bestFit="1" customWidth="1"/>
    <col min="3844" max="3844" width="12.42578125" style="86" bestFit="1" customWidth="1"/>
    <col min="3845" max="4088" width="9.140625" style="86"/>
    <col min="4089" max="4089" width="5.140625" style="86" bestFit="1" customWidth="1"/>
    <col min="4090" max="4090" width="44" style="86" customWidth="1"/>
    <col min="4091" max="4091" width="10.7109375" style="86" bestFit="1" customWidth="1"/>
    <col min="4092" max="4092" width="4.85546875" style="86" bestFit="1" customWidth="1"/>
    <col min="4093" max="4093" width="12.42578125" style="86" bestFit="1" customWidth="1"/>
    <col min="4094" max="4094" width="11" style="86" bestFit="1" customWidth="1"/>
    <col min="4095" max="4095" width="15.42578125" style="86" bestFit="1" customWidth="1"/>
    <col min="4096" max="4096" width="14.140625" style="86" bestFit="1" customWidth="1"/>
    <col min="4097" max="4097" width="15.5703125" style="86" bestFit="1" customWidth="1"/>
    <col min="4098" max="4098" width="12.42578125" style="86" bestFit="1" customWidth="1"/>
    <col min="4099" max="4099" width="13.140625" style="86" bestFit="1" customWidth="1"/>
    <col min="4100" max="4100" width="12.42578125" style="86" bestFit="1" customWidth="1"/>
    <col min="4101" max="4344" width="9.140625" style="86"/>
    <col min="4345" max="4345" width="5.140625" style="86" bestFit="1" customWidth="1"/>
    <col min="4346" max="4346" width="44" style="86" customWidth="1"/>
    <col min="4347" max="4347" width="10.7109375" style="86" bestFit="1" customWidth="1"/>
    <col min="4348" max="4348" width="4.85546875" style="86" bestFit="1" customWidth="1"/>
    <col min="4349" max="4349" width="12.42578125" style="86" bestFit="1" customWidth="1"/>
    <col min="4350" max="4350" width="11" style="86" bestFit="1" customWidth="1"/>
    <col min="4351" max="4351" width="15.42578125" style="86" bestFit="1" customWidth="1"/>
    <col min="4352" max="4352" width="14.140625" style="86" bestFit="1" customWidth="1"/>
    <col min="4353" max="4353" width="15.5703125" style="86" bestFit="1" customWidth="1"/>
    <col min="4354" max="4354" width="12.42578125" style="86" bestFit="1" customWidth="1"/>
    <col min="4355" max="4355" width="13.140625" style="86" bestFit="1" customWidth="1"/>
    <col min="4356" max="4356" width="12.42578125" style="86" bestFit="1" customWidth="1"/>
    <col min="4357" max="4600" width="9.140625" style="86"/>
    <col min="4601" max="4601" width="5.140625" style="86" bestFit="1" customWidth="1"/>
    <col min="4602" max="4602" width="44" style="86" customWidth="1"/>
    <col min="4603" max="4603" width="10.7109375" style="86" bestFit="1" customWidth="1"/>
    <col min="4604" max="4604" width="4.85546875" style="86" bestFit="1" customWidth="1"/>
    <col min="4605" max="4605" width="12.42578125" style="86" bestFit="1" customWidth="1"/>
    <col min="4606" max="4606" width="11" style="86" bestFit="1" customWidth="1"/>
    <col min="4607" max="4607" width="15.42578125" style="86" bestFit="1" customWidth="1"/>
    <col min="4608" max="4608" width="14.140625" style="86" bestFit="1" customWidth="1"/>
    <col min="4609" max="4609" width="15.5703125" style="86" bestFit="1" customWidth="1"/>
    <col min="4610" max="4610" width="12.42578125" style="86" bestFit="1" customWidth="1"/>
    <col min="4611" max="4611" width="13.140625" style="86" bestFit="1" customWidth="1"/>
    <col min="4612" max="4612" width="12.42578125" style="86" bestFit="1" customWidth="1"/>
    <col min="4613" max="4856" width="9.140625" style="86"/>
    <col min="4857" max="4857" width="5.140625" style="86" bestFit="1" customWidth="1"/>
    <col min="4858" max="4858" width="44" style="86" customWidth="1"/>
    <col min="4859" max="4859" width="10.7109375" style="86" bestFit="1" customWidth="1"/>
    <col min="4860" max="4860" width="4.85546875" style="86" bestFit="1" customWidth="1"/>
    <col min="4861" max="4861" width="12.42578125" style="86" bestFit="1" customWidth="1"/>
    <col min="4862" max="4862" width="11" style="86" bestFit="1" customWidth="1"/>
    <col min="4863" max="4863" width="15.42578125" style="86" bestFit="1" customWidth="1"/>
    <col min="4864" max="4864" width="14.140625" style="86" bestFit="1" customWidth="1"/>
    <col min="4865" max="4865" width="15.5703125" style="86" bestFit="1" customWidth="1"/>
    <col min="4866" max="4866" width="12.42578125" style="86" bestFit="1" customWidth="1"/>
    <col min="4867" max="4867" width="13.140625" style="86" bestFit="1" customWidth="1"/>
    <col min="4868" max="4868" width="12.42578125" style="86" bestFit="1" customWidth="1"/>
    <col min="4869" max="5112" width="9.140625" style="86"/>
    <col min="5113" max="5113" width="5.140625" style="86" bestFit="1" customWidth="1"/>
    <col min="5114" max="5114" width="44" style="86" customWidth="1"/>
    <col min="5115" max="5115" width="10.7109375" style="86" bestFit="1" customWidth="1"/>
    <col min="5116" max="5116" width="4.85546875" style="86" bestFit="1" customWidth="1"/>
    <col min="5117" max="5117" width="12.42578125" style="86" bestFit="1" customWidth="1"/>
    <col min="5118" max="5118" width="11" style="86" bestFit="1" customWidth="1"/>
    <col min="5119" max="5119" width="15.42578125" style="86" bestFit="1" customWidth="1"/>
    <col min="5120" max="5120" width="14.140625" style="86" bestFit="1" customWidth="1"/>
    <col min="5121" max="5121" width="15.5703125" style="86" bestFit="1" customWidth="1"/>
    <col min="5122" max="5122" width="12.42578125" style="86" bestFit="1" customWidth="1"/>
    <col min="5123" max="5123" width="13.140625" style="86" bestFit="1" customWidth="1"/>
    <col min="5124" max="5124" width="12.42578125" style="86" bestFit="1" customWidth="1"/>
    <col min="5125" max="5368" width="9.140625" style="86"/>
    <col min="5369" max="5369" width="5.140625" style="86" bestFit="1" customWidth="1"/>
    <col min="5370" max="5370" width="44" style="86" customWidth="1"/>
    <col min="5371" max="5371" width="10.7109375" style="86" bestFit="1" customWidth="1"/>
    <col min="5372" max="5372" width="4.85546875" style="86" bestFit="1" customWidth="1"/>
    <col min="5373" max="5373" width="12.42578125" style="86" bestFit="1" customWidth="1"/>
    <col min="5374" max="5374" width="11" style="86" bestFit="1" customWidth="1"/>
    <col min="5375" max="5375" width="15.42578125" style="86" bestFit="1" customWidth="1"/>
    <col min="5376" max="5376" width="14.140625" style="86" bestFit="1" customWidth="1"/>
    <col min="5377" max="5377" width="15.5703125" style="86" bestFit="1" customWidth="1"/>
    <col min="5378" max="5378" width="12.42578125" style="86" bestFit="1" customWidth="1"/>
    <col min="5379" max="5379" width="13.140625" style="86" bestFit="1" customWidth="1"/>
    <col min="5380" max="5380" width="12.42578125" style="86" bestFit="1" customWidth="1"/>
    <col min="5381" max="5624" width="9.140625" style="86"/>
    <col min="5625" max="5625" width="5.140625" style="86" bestFit="1" customWidth="1"/>
    <col min="5626" max="5626" width="44" style="86" customWidth="1"/>
    <col min="5627" max="5627" width="10.7109375" style="86" bestFit="1" customWidth="1"/>
    <col min="5628" max="5628" width="4.85546875" style="86" bestFit="1" customWidth="1"/>
    <col min="5629" max="5629" width="12.42578125" style="86" bestFit="1" customWidth="1"/>
    <col min="5630" max="5630" width="11" style="86" bestFit="1" customWidth="1"/>
    <col min="5631" max="5631" width="15.42578125" style="86" bestFit="1" customWidth="1"/>
    <col min="5632" max="5632" width="14.140625" style="86" bestFit="1" customWidth="1"/>
    <col min="5633" max="5633" width="15.5703125" style="86" bestFit="1" customWidth="1"/>
    <col min="5634" max="5634" width="12.42578125" style="86" bestFit="1" customWidth="1"/>
    <col min="5635" max="5635" width="13.140625" style="86" bestFit="1" customWidth="1"/>
    <col min="5636" max="5636" width="12.42578125" style="86" bestFit="1" customWidth="1"/>
    <col min="5637" max="5880" width="9.140625" style="86"/>
    <col min="5881" max="5881" width="5.140625" style="86" bestFit="1" customWidth="1"/>
    <col min="5882" max="5882" width="44" style="86" customWidth="1"/>
    <col min="5883" max="5883" width="10.7109375" style="86" bestFit="1" customWidth="1"/>
    <col min="5884" max="5884" width="4.85546875" style="86" bestFit="1" customWidth="1"/>
    <col min="5885" max="5885" width="12.42578125" style="86" bestFit="1" customWidth="1"/>
    <col min="5886" max="5886" width="11" style="86" bestFit="1" customWidth="1"/>
    <col min="5887" max="5887" width="15.42578125" style="86" bestFit="1" customWidth="1"/>
    <col min="5888" max="5888" width="14.140625" style="86" bestFit="1" customWidth="1"/>
    <col min="5889" max="5889" width="15.5703125" style="86" bestFit="1" customWidth="1"/>
    <col min="5890" max="5890" width="12.42578125" style="86" bestFit="1" customWidth="1"/>
    <col min="5891" max="5891" width="13.140625" style="86" bestFit="1" customWidth="1"/>
    <col min="5892" max="5892" width="12.42578125" style="86" bestFit="1" customWidth="1"/>
    <col min="5893" max="6136" width="9.140625" style="86"/>
    <col min="6137" max="6137" width="5.140625" style="86" bestFit="1" customWidth="1"/>
    <col min="6138" max="6138" width="44" style="86" customWidth="1"/>
    <col min="6139" max="6139" width="10.7109375" style="86" bestFit="1" customWidth="1"/>
    <col min="6140" max="6140" width="4.85546875" style="86" bestFit="1" customWidth="1"/>
    <col min="6141" max="6141" width="12.42578125" style="86" bestFit="1" customWidth="1"/>
    <col min="6142" max="6142" width="11" style="86" bestFit="1" customWidth="1"/>
    <col min="6143" max="6143" width="15.42578125" style="86" bestFit="1" customWidth="1"/>
    <col min="6144" max="6144" width="14.140625" style="86" bestFit="1" customWidth="1"/>
    <col min="6145" max="6145" width="15.5703125" style="86" bestFit="1" customWidth="1"/>
    <col min="6146" max="6146" width="12.42578125" style="86" bestFit="1" customWidth="1"/>
    <col min="6147" max="6147" width="13.140625" style="86" bestFit="1" customWidth="1"/>
    <col min="6148" max="6148" width="12.42578125" style="86" bestFit="1" customWidth="1"/>
    <col min="6149" max="6392" width="9.140625" style="86"/>
    <col min="6393" max="6393" width="5.140625" style="86" bestFit="1" customWidth="1"/>
    <col min="6394" max="6394" width="44" style="86" customWidth="1"/>
    <col min="6395" max="6395" width="10.7109375" style="86" bestFit="1" customWidth="1"/>
    <col min="6396" max="6396" width="4.85546875" style="86" bestFit="1" customWidth="1"/>
    <col min="6397" max="6397" width="12.42578125" style="86" bestFit="1" customWidth="1"/>
    <col min="6398" max="6398" width="11" style="86" bestFit="1" customWidth="1"/>
    <col min="6399" max="6399" width="15.42578125" style="86" bestFit="1" customWidth="1"/>
    <col min="6400" max="6400" width="14.140625" style="86" bestFit="1" customWidth="1"/>
    <col min="6401" max="6401" width="15.5703125" style="86" bestFit="1" customWidth="1"/>
    <col min="6402" max="6402" width="12.42578125" style="86" bestFit="1" customWidth="1"/>
    <col min="6403" max="6403" width="13.140625" style="86" bestFit="1" customWidth="1"/>
    <col min="6404" max="6404" width="12.42578125" style="86" bestFit="1" customWidth="1"/>
    <col min="6405" max="6648" width="9.140625" style="86"/>
    <col min="6649" max="6649" width="5.140625" style="86" bestFit="1" customWidth="1"/>
    <col min="6650" max="6650" width="44" style="86" customWidth="1"/>
    <col min="6651" max="6651" width="10.7109375" style="86" bestFit="1" customWidth="1"/>
    <col min="6652" max="6652" width="4.85546875" style="86" bestFit="1" customWidth="1"/>
    <col min="6653" max="6653" width="12.42578125" style="86" bestFit="1" customWidth="1"/>
    <col min="6654" max="6654" width="11" style="86" bestFit="1" customWidth="1"/>
    <col min="6655" max="6655" width="15.42578125" style="86" bestFit="1" customWidth="1"/>
    <col min="6656" max="6656" width="14.140625" style="86" bestFit="1" customWidth="1"/>
    <col min="6657" max="6657" width="15.5703125" style="86" bestFit="1" customWidth="1"/>
    <col min="6658" max="6658" width="12.42578125" style="86" bestFit="1" customWidth="1"/>
    <col min="6659" max="6659" width="13.140625" style="86" bestFit="1" customWidth="1"/>
    <col min="6660" max="6660" width="12.42578125" style="86" bestFit="1" customWidth="1"/>
    <col min="6661" max="6904" width="9.140625" style="86"/>
    <col min="6905" max="6905" width="5.140625" style="86" bestFit="1" customWidth="1"/>
    <col min="6906" max="6906" width="44" style="86" customWidth="1"/>
    <col min="6907" max="6907" width="10.7109375" style="86" bestFit="1" customWidth="1"/>
    <col min="6908" max="6908" width="4.85546875" style="86" bestFit="1" customWidth="1"/>
    <col min="6909" max="6909" width="12.42578125" style="86" bestFit="1" customWidth="1"/>
    <col min="6910" max="6910" width="11" style="86" bestFit="1" customWidth="1"/>
    <col min="6911" max="6911" width="15.42578125" style="86" bestFit="1" customWidth="1"/>
    <col min="6912" max="6912" width="14.140625" style="86" bestFit="1" customWidth="1"/>
    <col min="6913" max="6913" width="15.5703125" style="86" bestFit="1" customWidth="1"/>
    <col min="6914" max="6914" width="12.42578125" style="86" bestFit="1" customWidth="1"/>
    <col min="6915" max="6915" width="13.140625" style="86" bestFit="1" customWidth="1"/>
    <col min="6916" max="6916" width="12.42578125" style="86" bestFit="1" customWidth="1"/>
    <col min="6917" max="7160" width="9.140625" style="86"/>
    <col min="7161" max="7161" width="5.140625" style="86" bestFit="1" customWidth="1"/>
    <col min="7162" max="7162" width="44" style="86" customWidth="1"/>
    <col min="7163" max="7163" width="10.7109375" style="86" bestFit="1" customWidth="1"/>
    <col min="7164" max="7164" width="4.85546875" style="86" bestFit="1" customWidth="1"/>
    <col min="7165" max="7165" width="12.42578125" style="86" bestFit="1" customWidth="1"/>
    <col min="7166" max="7166" width="11" style="86" bestFit="1" customWidth="1"/>
    <col min="7167" max="7167" width="15.42578125" style="86" bestFit="1" customWidth="1"/>
    <col min="7168" max="7168" width="14.140625" style="86" bestFit="1" customWidth="1"/>
    <col min="7169" max="7169" width="15.5703125" style="86" bestFit="1" customWidth="1"/>
    <col min="7170" max="7170" width="12.42578125" style="86" bestFit="1" customWidth="1"/>
    <col min="7171" max="7171" width="13.140625" style="86" bestFit="1" customWidth="1"/>
    <col min="7172" max="7172" width="12.42578125" style="86" bestFit="1" customWidth="1"/>
    <col min="7173" max="7416" width="9.140625" style="86"/>
    <col min="7417" max="7417" width="5.140625" style="86" bestFit="1" customWidth="1"/>
    <col min="7418" max="7418" width="44" style="86" customWidth="1"/>
    <col min="7419" max="7419" width="10.7109375" style="86" bestFit="1" customWidth="1"/>
    <col min="7420" max="7420" width="4.85546875" style="86" bestFit="1" customWidth="1"/>
    <col min="7421" max="7421" width="12.42578125" style="86" bestFit="1" customWidth="1"/>
    <col min="7422" max="7422" width="11" style="86" bestFit="1" customWidth="1"/>
    <col min="7423" max="7423" width="15.42578125" style="86" bestFit="1" customWidth="1"/>
    <col min="7424" max="7424" width="14.140625" style="86" bestFit="1" customWidth="1"/>
    <col min="7425" max="7425" width="15.5703125" style="86" bestFit="1" customWidth="1"/>
    <col min="7426" max="7426" width="12.42578125" style="86" bestFit="1" customWidth="1"/>
    <col min="7427" max="7427" width="13.140625" style="86" bestFit="1" customWidth="1"/>
    <col min="7428" max="7428" width="12.42578125" style="86" bestFit="1" customWidth="1"/>
    <col min="7429" max="7672" width="9.140625" style="86"/>
    <col min="7673" max="7673" width="5.140625" style="86" bestFit="1" customWidth="1"/>
    <col min="7674" max="7674" width="44" style="86" customWidth="1"/>
    <col min="7675" max="7675" width="10.7109375" style="86" bestFit="1" customWidth="1"/>
    <col min="7676" max="7676" width="4.85546875" style="86" bestFit="1" customWidth="1"/>
    <col min="7677" max="7677" width="12.42578125" style="86" bestFit="1" customWidth="1"/>
    <col min="7678" max="7678" width="11" style="86" bestFit="1" customWidth="1"/>
    <col min="7679" max="7679" width="15.42578125" style="86" bestFit="1" customWidth="1"/>
    <col min="7680" max="7680" width="14.140625" style="86" bestFit="1" customWidth="1"/>
    <col min="7681" max="7681" width="15.5703125" style="86" bestFit="1" customWidth="1"/>
    <col min="7682" max="7682" width="12.42578125" style="86" bestFit="1" customWidth="1"/>
    <col min="7683" max="7683" width="13.140625" style="86" bestFit="1" customWidth="1"/>
    <col min="7684" max="7684" width="12.42578125" style="86" bestFit="1" customWidth="1"/>
    <col min="7685" max="7928" width="9.140625" style="86"/>
    <col min="7929" max="7929" width="5.140625" style="86" bestFit="1" customWidth="1"/>
    <col min="7930" max="7930" width="44" style="86" customWidth="1"/>
    <col min="7931" max="7931" width="10.7109375" style="86" bestFit="1" customWidth="1"/>
    <col min="7932" max="7932" width="4.85546875" style="86" bestFit="1" customWidth="1"/>
    <col min="7933" max="7933" width="12.42578125" style="86" bestFit="1" customWidth="1"/>
    <col min="7934" max="7934" width="11" style="86" bestFit="1" customWidth="1"/>
    <col min="7935" max="7935" width="15.42578125" style="86" bestFit="1" customWidth="1"/>
    <col min="7936" max="7936" width="14.140625" style="86" bestFit="1" customWidth="1"/>
    <col min="7937" max="7937" width="15.5703125" style="86" bestFit="1" customWidth="1"/>
    <col min="7938" max="7938" width="12.42578125" style="86" bestFit="1" customWidth="1"/>
    <col min="7939" max="7939" width="13.140625" style="86" bestFit="1" customWidth="1"/>
    <col min="7940" max="7940" width="12.42578125" style="86" bestFit="1" customWidth="1"/>
    <col min="7941" max="8184" width="9.140625" style="86"/>
    <col min="8185" max="8185" width="5.140625" style="86" bestFit="1" customWidth="1"/>
    <col min="8186" max="8186" width="44" style="86" customWidth="1"/>
    <col min="8187" max="8187" width="10.7109375" style="86" bestFit="1" customWidth="1"/>
    <col min="8188" max="8188" width="4.85546875" style="86" bestFit="1" customWidth="1"/>
    <col min="8189" max="8189" width="12.42578125" style="86" bestFit="1" customWidth="1"/>
    <col min="8190" max="8190" width="11" style="86" bestFit="1" customWidth="1"/>
    <col min="8191" max="8191" width="15.42578125" style="86" bestFit="1" customWidth="1"/>
    <col min="8192" max="8192" width="14.140625" style="86" bestFit="1" customWidth="1"/>
    <col min="8193" max="8193" width="15.5703125" style="86" bestFit="1" customWidth="1"/>
    <col min="8194" max="8194" width="12.42578125" style="86" bestFit="1" customWidth="1"/>
    <col min="8195" max="8195" width="13.140625" style="86" bestFit="1" customWidth="1"/>
    <col min="8196" max="8196" width="12.42578125" style="86" bestFit="1" customWidth="1"/>
    <col min="8197" max="8440" width="9.140625" style="86"/>
    <col min="8441" max="8441" width="5.140625" style="86" bestFit="1" customWidth="1"/>
    <col min="8442" max="8442" width="44" style="86" customWidth="1"/>
    <col min="8443" max="8443" width="10.7109375" style="86" bestFit="1" customWidth="1"/>
    <col min="8444" max="8444" width="4.85546875" style="86" bestFit="1" customWidth="1"/>
    <col min="8445" max="8445" width="12.42578125" style="86" bestFit="1" customWidth="1"/>
    <col min="8446" max="8446" width="11" style="86" bestFit="1" customWidth="1"/>
    <col min="8447" max="8447" width="15.42578125" style="86" bestFit="1" customWidth="1"/>
    <col min="8448" max="8448" width="14.140625" style="86" bestFit="1" customWidth="1"/>
    <col min="8449" max="8449" width="15.5703125" style="86" bestFit="1" customWidth="1"/>
    <col min="8450" max="8450" width="12.42578125" style="86" bestFit="1" customWidth="1"/>
    <col min="8451" max="8451" width="13.140625" style="86" bestFit="1" customWidth="1"/>
    <col min="8452" max="8452" width="12.42578125" style="86" bestFit="1" customWidth="1"/>
    <col min="8453" max="8696" width="9.140625" style="86"/>
    <col min="8697" max="8697" width="5.140625" style="86" bestFit="1" customWidth="1"/>
    <col min="8698" max="8698" width="44" style="86" customWidth="1"/>
    <col min="8699" max="8699" width="10.7109375" style="86" bestFit="1" customWidth="1"/>
    <col min="8700" max="8700" width="4.85546875" style="86" bestFit="1" customWidth="1"/>
    <col min="8701" max="8701" width="12.42578125" style="86" bestFit="1" customWidth="1"/>
    <col min="8702" max="8702" width="11" style="86" bestFit="1" customWidth="1"/>
    <col min="8703" max="8703" width="15.42578125" style="86" bestFit="1" customWidth="1"/>
    <col min="8704" max="8704" width="14.140625" style="86" bestFit="1" customWidth="1"/>
    <col min="8705" max="8705" width="15.5703125" style="86" bestFit="1" customWidth="1"/>
    <col min="8706" max="8706" width="12.42578125" style="86" bestFit="1" customWidth="1"/>
    <col min="8707" max="8707" width="13.140625" style="86" bestFit="1" customWidth="1"/>
    <col min="8708" max="8708" width="12.42578125" style="86" bestFit="1" customWidth="1"/>
    <col min="8709" max="8952" width="9.140625" style="86"/>
    <col min="8953" max="8953" width="5.140625" style="86" bestFit="1" customWidth="1"/>
    <col min="8954" max="8954" width="44" style="86" customWidth="1"/>
    <col min="8955" max="8955" width="10.7109375" style="86" bestFit="1" customWidth="1"/>
    <col min="8956" max="8956" width="4.85546875" style="86" bestFit="1" customWidth="1"/>
    <col min="8957" max="8957" width="12.42578125" style="86" bestFit="1" customWidth="1"/>
    <col min="8958" max="8958" width="11" style="86" bestFit="1" customWidth="1"/>
    <col min="8959" max="8959" width="15.42578125" style="86" bestFit="1" customWidth="1"/>
    <col min="8960" max="8960" width="14.140625" style="86" bestFit="1" customWidth="1"/>
    <col min="8961" max="8961" width="15.5703125" style="86" bestFit="1" customWidth="1"/>
    <col min="8962" max="8962" width="12.42578125" style="86" bestFit="1" customWidth="1"/>
    <col min="8963" max="8963" width="13.140625" style="86" bestFit="1" customWidth="1"/>
    <col min="8964" max="8964" width="12.42578125" style="86" bestFit="1" customWidth="1"/>
    <col min="8965" max="9208" width="9.140625" style="86"/>
    <col min="9209" max="9209" width="5.140625" style="86" bestFit="1" customWidth="1"/>
    <col min="9210" max="9210" width="44" style="86" customWidth="1"/>
    <col min="9211" max="9211" width="10.7109375" style="86" bestFit="1" customWidth="1"/>
    <col min="9212" max="9212" width="4.85546875" style="86" bestFit="1" customWidth="1"/>
    <col min="9213" max="9213" width="12.42578125" style="86" bestFit="1" customWidth="1"/>
    <col min="9214" max="9214" width="11" style="86" bestFit="1" customWidth="1"/>
    <col min="9215" max="9215" width="15.42578125" style="86" bestFit="1" customWidth="1"/>
    <col min="9216" max="9216" width="14.140625" style="86" bestFit="1" customWidth="1"/>
    <col min="9217" max="9217" width="15.5703125" style="86" bestFit="1" customWidth="1"/>
    <col min="9218" max="9218" width="12.42578125" style="86" bestFit="1" customWidth="1"/>
    <col min="9219" max="9219" width="13.140625" style="86" bestFit="1" customWidth="1"/>
    <col min="9220" max="9220" width="12.42578125" style="86" bestFit="1" customWidth="1"/>
    <col min="9221" max="9464" width="9.140625" style="86"/>
    <col min="9465" max="9465" width="5.140625" style="86" bestFit="1" customWidth="1"/>
    <col min="9466" max="9466" width="44" style="86" customWidth="1"/>
    <col min="9467" max="9467" width="10.7109375" style="86" bestFit="1" customWidth="1"/>
    <col min="9468" max="9468" width="4.85546875" style="86" bestFit="1" customWidth="1"/>
    <col min="9469" max="9469" width="12.42578125" style="86" bestFit="1" customWidth="1"/>
    <col min="9470" max="9470" width="11" style="86" bestFit="1" customWidth="1"/>
    <col min="9471" max="9471" width="15.42578125" style="86" bestFit="1" customWidth="1"/>
    <col min="9472" max="9472" width="14.140625" style="86" bestFit="1" customWidth="1"/>
    <col min="9473" max="9473" width="15.5703125" style="86" bestFit="1" customWidth="1"/>
    <col min="9474" max="9474" width="12.42578125" style="86" bestFit="1" customWidth="1"/>
    <col min="9475" max="9475" width="13.140625" style="86" bestFit="1" customWidth="1"/>
    <col min="9476" max="9476" width="12.42578125" style="86" bestFit="1" customWidth="1"/>
    <col min="9477" max="9720" width="9.140625" style="86"/>
    <col min="9721" max="9721" width="5.140625" style="86" bestFit="1" customWidth="1"/>
    <col min="9722" max="9722" width="44" style="86" customWidth="1"/>
    <col min="9723" max="9723" width="10.7109375" style="86" bestFit="1" customWidth="1"/>
    <col min="9724" max="9724" width="4.85546875" style="86" bestFit="1" customWidth="1"/>
    <col min="9725" max="9725" width="12.42578125" style="86" bestFit="1" customWidth="1"/>
    <col min="9726" max="9726" width="11" style="86" bestFit="1" customWidth="1"/>
    <col min="9727" max="9727" width="15.42578125" style="86" bestFit="1" customWidth="1"/>
    <col min="9728" max="9728" width="14.140625" style="86" bestFit="1" customWidth="1"/>
    <col min="9729" max="9729" width="15.5703125" style="86" bestFit="1" customWidth="1"/>
    <col min="9730" max="9730" width="12.42578125" style="86" bestFit="1" customWidth="1"/>
    <col min="9731" max="9731" width="13.140625" style="86" bestFit="1" customWidth="1"/>
    <col min="9732" max="9732" width="12.42578125" style="86" bestFit="1" customWidth="1"/>
    <col min="9733" max="9976" width="9.140625" style="86"/>
    <col min="9977" max="9977" width="5.140625" style="86" bestFit="1" customWidth="1"/>
    <col min="9978" max="9978" width="44" style="86" customWidth="1"/>
    <col min="9979" max="9979" width="10.7109375" style="86" bestFit="1" customWidth="1"/>
    <col min="9980" max="9980" width="4.85546875" style="86" bestFit="1" customWidth="1"/>
    <col min="9981" max="9981" width="12.42578125" style="86" bestFit="1" customWidth="1"/>
    <col min="9982" max="9982" width="11" style="86" bestFit="1" customWidth="1"/>
    <col min="9983" max="9983" width="15.42578125" style="86" bestFit="1" customWidth="1"/>
    <col min="9984" max="9984" width="14.140625" style="86" bestFit="1" customWidth="1"/>
    <col min="9985" max="9985" width="15.5703125" style="86" bestFit="1" customWidth="1"/>
    <col min="9986" max="9986" width="12.42578125" style="86" bestFit="1" customWidth="1"/>
    <col min="9987" max="9987" width="13.140625" style="86" bestFit="1" customWidth="1"/>
    <col min="9988" max="9988" width="12.42578125" style="86" bestFit="1" customWidth="1"/>
    <col min="9989" max="10232" width="9.140625" style="86"/>
    <col min="10233" max="10233" width="5.140625" style="86" bestFit="1" customWidth="1"/>
    <col min="10234" max="10234" width="44" style="86" customWidth="1"/>
    <col min="10235" max="10235" width="10.7109375" style="86" bestFit="1" customWidth="1"/>
    <col min="10236" max="10236" width="4.85546875" style="86" bestFit="1" customWidth="1"/>
    <col min="10237" max="10237" width="12.42578125" style="86" bestFit="1" customWidth="1"/>
    <col min="10238" max="10238" width="11" style="86" bestFit="1" customWidth="1"/>
    <col min="10239" max="10239" width="15.42578125" style="86" bestFit="1" customWidth="1"/>
    <col min="10240" max="10240" width="14.140625" style="86" bestFit="1" customWidth="1"/>
    <col min="10241" max="10241" width="15.5703125" style="86" bestFit="1" customWidth="1"/>
    <col min="10242" max="10242" width="12.42578125" style="86" bestFit="1" customWidth="1"/>
    <col min="10243" max="10243" width="13.140625" style="86" bestFit="1" customWidth="1"/>
    <col min="10244" max="10244" width="12.42578125" style="86" bestFit="1" customWidth="1"/>
    <col min="10245" max="10488" width="9.140625" style="86"/>
    <col min="10489" max="10489" width="5.140625" style="86" bestFit="1" customWidth="1"/>
    <col min="10490" max="10490" width="44" style="86" customWidth="1"/>
    <col min="10491" max="10491" width="10.7109375" style="86" bestFit="1" customWidth="1"/>
    <col min="10492" max="10492" width="4.85546875" style="86" bestFit="1" customWidth="1"/>
    <col min="10493" max="10493" width="12.42578125" style="86" bestFit="1" customWidth="1"/>
    <col min="10494" max="10494" width="11" style="86" bestFit="1" customWidth="1"/>
    <col min="10495" max="10495" width="15.42578125" style="86" bestFit="1" customWidth="1"/>
    <col min="10496" max="10496" width="14.140625" style="86" bestFit="1" customWidth="1"/>
    <col min="10497" max="10497" width="15.5703125" style="86" bestFit="1" customWidth="1"/>
    <col min="10498" max="10498" width="12.42578125" style="86" bestFit="1" customWidth="1"/>
    <col min="10499" max="10499" width="13.140625" style="86" bestFit="1" customWidth="1"/>
    <col min="10500" max="10500" width="12.42578125" style="86" bestFit="1" customWidth="1"/>
    <col min="10501" max="10744" width="9.140625" style="86"/>
    <col min="10745" max="10745" width="5.140625" style="86" bestFit="1" customWidth="1"/>
    <col min="10746" max="10746" width="44" style="86" customWidth="1"/>
    <col min="10747" max="10747" width="10.7109375" style="86" bestFit="1" customWidth="1"/>
    <col min="10748" max="10748" width="4.85546875" style="86" bestFit="1" customWidth="1"/>
    <col min="10749" max="10749" width="12.42578125" style="86" bestFit="1" customWidth="1"/>
    <col min="10750" max="10750" width="11" style="86" bestFit="1" customWidth="1"/>
    <col min="10751" max="10751" width="15.42578125" style="86" bestFit="1" customWidth="1"/>
    <col min="10752" max="10752" width="14.140625" style="86" bestFit="1" customWidth="1"/>
    <col min="10753" max="10753" width="15.5703125" style="86" bestFit="1" customWidth="1"/>
    <col min="10754" max="10754" width="12.42578125" style="86" bestFit="1" customWidth="1"/>
    <col min="10755" max="10755" width="13.140625" style="86" bestFit="1" customWidth="1"/>
    <col min="10756" max="10756" width="12.42578125" style="86" bestFit="1" customWidth="1"/>
    <col min="10757" max="11000" width="9.140625" style="86"/>
    <col min="11001" max="11001" width="5.140625" style="86" bestFit="1" customWidth="1"/>
    <col min="11002" max="11002" width="44" style="86" customWidth="1"/>
    <col min="11003" max="11003" width="10.7109375" style="86" bestFit="1" customWidth="1"/>
    <col min="11004" max="11004" width="4.85546875" style="86" bestFit="1" customWidth="1"/>
    <col min="11005" max="11005" width="12.42578125" style="86" bestFit="1" customWidth="1"/>
    <col min="11006" max="11006" width="11" style="86" bestFit="1" customWidth="1"/>
    <col min="11007" max="11007" width="15.42578125" style="86" bestFit="1" customWidth="1"/>
    <col min="11008" max="11008" width="14.140625" style="86" bestFit="1" customWidth="1"/>
    <col min="11009" max="11009" width="15.5703125" style="86" bestFit="1" customWidth="1"/>
    <col min="11010" max="11010" width="12.42578125" style="86" bestFit="1" customWidth="1"/>
    <col min="11011" max="11011" width="13.140625" style="86" bestFit="1" customWidth="1"/>
    <col min="11012" max="11012" width="12.42578125" style="86" bestFit="1" customWidth="1"/>
    <col min="11013" max="11256" width="9.140625" style="86"/>
    <col min="11257" max="11257" width="5.140625" style="86" bestFit="1" customWidth="1"/>
    <col min="11258" max="11258" width="44" style="86" customWidth="1"/>
    <col min="11259" max="11259" width="10.7109375" style="86" bestFit="1" customWidth="1"/>
    <col min="11260" max="11260" width="4.85546875" style="86" bestFit="1" customWidth="1"/>
    <col min="11261" max="11261" width="12.42578125" style="86" bestFit="1" customWidth="1"/>
    <col min="11262" max="11262" width="11" style="86" bestFit="1" customWidth="1"/>
    <col min="11263" max="11263" width="15.42578125" style="86" bestFit="1" customWidth="1"/>
    <col min="11264" max="11264" width="14.140625" style="86" bestFit="1" customWidth="1"/>
    <col min="11265" max="11265" width="15.5703125" style="86" bestFit="1" customWidth="1"/>
    <col min="11266" max="11266" width="12.42578125" style="86" bestFit="1" customWidth="1"/>
    <col min="11267" max="11267" width="13.140625" style="86" bestFit="1" customWidth="1"/>
    <col min="11268" max="11268" width="12.42578125" style="86" bestFit="1" customWidth="1"/>
    <col min="11269" max="11512" width="9.140625" style="86"/>
    <col min="11513" max="11513" width="5.140625" style="86" bestFit="1" customWidth="1"/>
    <col min="11514" max="11514" width="44" style="86" customWidth="1"/>
    <col min="11515" max="11515" width="10.7109375" style="86" bestFit="1" customWidth="1"/>
    <col min="11516" max="11516" width="4.85546875" style="86" bestFit="1" customWidth="1"/>
    <col min="11517" max="11517" width="12.42578125" style="86" bestFit="1" customWidth="1"/>
    <col min="11518" max="11518" width="11" style="86" bestFit="1" customWidth="1"/>
    <col min="11519" max="11519" width="15.42578125" style="86" bestFit="1" customWidth="1"/>
    <col min="11520" max="11520" width="14.140625" style="86" bestFit="1" customWidth="1"/>
    <col min="11521" max="11521" width="15.5703125" style="86" bestFit="1" customWidth="1"/>
    <col min="11522" max="11522" width="12.42578125" style="86" bestFit="1" customWidth="1"/>
    <col min="11523" max="11523" width="13.140625" style="86" bestFit="1" customWidth="1"/>
    <col min="11524" max="11524" width="12.42578125" style="86" bestFit="1" customWidth="1"/>
    <col min="11525" max="11768" width="9.140625" style="86"/>
    <col min="11769" max="11769" width="5.140625" style="86" bestFit="1" customWidth="1"/>
    <col min="11770" max="11770" width="44" style="86" customWidth="1"/>
    <col min="11771" max="11771" width="10.7109375" style="86" bestFit="1" customWidth="1"/>
    <col min="11772" max="11772" width="4.85546875" style="86" bestFit="1" customWidth="1"/>
    <col min="11773" max="11773" width="12.42578125" style="86" bestFit="1" customWidth="1"/>
    <col min="11774" max="11774" width="11" style="86" bestFit="1" customWidth="1"/>
    <col min="11775" max="11775" width="15.42578125" style="86" bestFit="1" customWidth="1"/>
    <col min="11776" max="11776" width="14.140625" style="86" bestFit="1" customWidth="1"/>
    <col min="11777" max="11777" width="15.5703125" style="86" bestFit="1" customWidth="1"/>
    <col min="11778" max="11778" width="12.42578125" style="86" bestFit="1" customWidth="1"/>
    <col min="11779" max="11779" width="13.140625" style="86" bestFit="1" customWidth="1"/>
    <col min="11780" max="11780" width="12.42578125" style="86" bestFit="1" customWidth="1"/>
    <col min="11781" max="12024" width="9.140625" style="86"/>
    <col min="12025" max="12025" width="5.140625" style="86" bestFit="1" customWidth="1"/>
    <col min="12026" max="12026" width="44" style="86" customWidth="1"/>
    <col min="12027" max="12027" width="10.7109375" style="86" bestFit="1" customWidth="1"/>
    <col min="12028" max="12028" width="4.85546875" style="86" bestFit="1" customWidth="1"/>
    <col min="12029" max="12029" width="12.42578125" style="86" bestFit="1" customWidth="1"/>
    <col min="12030" max="12030" width="11" style="86" bestFit="1" customWidth="1"/>
    <col min="12031" max="12031" width="15.42578125" style="86" bestFit="1" customWidth="1"/>
    <col min="12032" max="12032" width="14.140625" style="86" bestFit="1" customWidth="1"/>
    <col min="12033" max="12033" width="15.5703125" style="86" bestFit="1" customWidth="1"/>
    <col min="12034" max="12034" width="12.42578125" style="86" bestFit="1" customWidth="1"/>
    <col min="12035" max="12035" width="13.140625" style="86" bestFit="1" customWidth="1"/>
    <col min="12036" max="12036" width="12.42578125" style="86" bestFit="1" customWidth="1"/>
    <col min="12037" max="12280" width="9.140625" style="86"/>
    <col min="12281" max="12281" width="5.140625" style="86" bestFit="1" customWidth="1"/>
    <col min="12282" max="12282" width="44" style="86" customWidth="1"/>
    <col min="12283" max="12283" width="10.7109375" style="86" bestFit="1" customWidth="1"/>
    <col min="12284" max="12284" width="4.85546875" style="86" bestFit="1" customWidth="1"/>
    <col min="12285" max="12285" width="12.42578125" style="86" bestFit="1" customWidth="1"/>
    <col min="12286" max="12286" width="11" style="86" bestFit="1" customWidth="1"/>
    <col min="12287" max="12287" width="15.42578125" style="86" bestFit="1" customWidth="1"/>
    <col min="12288" max="12288" width="14.140625" style="86" bestFit="1" customWidth="1"/>
    <col min="12289" max="12289" width="15.5703125" style="86" bestFit="1" customWidth="1"/>
    <col min="12290" max="12290" width="12.42578125" style="86" bestFit="1" customWidth="1"/>
    <col min="12291" max="12291" width="13.140625" style="86" bestFit="1" customWidth="1"/>
    <col min="12292" max="12292" width="12.42578125" style="86" bestFit="1" customWidth="1"/>
    <col min="12293" max="12536" width="9.140625" style="86"/>
    <col min="12537" max="12537" width="5.140625" style="86" bestFit="1" customWidth="1"/>
    <col min="12538" max="12538" width="44" style="86" customWidth="1"/>
    <col min="12539" max="12539" width="10.7109375" style="86" bestFit="1" customWidth="1"/>
    <col min="12540" max="12540" width="4.85546875" style="86" bestFit="1" customWidth="1"/>
    <col min="12541" max="12541" width="12.42578125" style="86" bestFit="1" customWidth="1"/>
    <col min="12542" max="12542" width="11" style="86" bestFit="1" customWidth="1"/>
    <col min="12543" max="12543" width="15.42578125" style="86" bestFit="1" customWidth="1"/>
    <col min="12544" max="12544" width="14.140625" style="86" bestFit="1" customWidth="1"/>
    <col min="12545" max="12545" width="15.5703125" style="86" bestFit="1" customWidth="1"/>
    <col min="12546" max="12546" width="12.42578125" style="86" bestFit="1" customWidth="1"/>
    <col min="12547" max="12547" width="13.140625" style="86" bestFit="1" customWidth="1"/>
    <col min="12548" max="12548" width="12.42578125" style="86" bestFit="1" customWidth="1"/>
    <col min="12549" max="12792" width="9.140625" style="86"/>
    <col min="12793" max="12793" width="5.140625" style="86" bestFit="1" customWidth="1"/>
    <col min="12794" max="12794" width="44" style="86" customWidth="1"/>
    <col min="12795" max="12795" width="10.7109375" style="86" bestFit="1" customWidth="1"/>
    <col min="12796" max="12796" width="4.85546875" style="86" bestFit="1" customWidth="1"/>
    <col min="12797" max="12797" width="12.42578125" style="86" bestFit="1" customWidth="1"/>
    <col min="12798" max="12798" width="11" style="86" bestFit="1" customWidth="1"/>
    <col min="12799" max="12799" width="15.42578125" style="86" bestFit="1" customWidth="1"/>
    <col min="12800" max="12800" width="14.140625" style="86" bestFit="1" customWidth="1"/>
    <col min="12801" max="12801" width="15.5703125" style="86" bestFit="1" customWidth="1"/>
    <col min="12802" max="12802" width="12.42578125" style="86" bestFit="1" customWidth="1"/>
    <col min="12803" max="12803" width="13.140625" style="86" bestFit="1" customWidth="1"/>
    <col min="12804" max="12804" width="12.42578125" style="86" bestFit="1" customWidth="1"/>
    <col min="12805" max="13048" width="9.140625" style="86"/>
    <col min="13049" max="13049" width="5.140625" style="86" bestFit="1" customWidth="1"/>
    <col min="13050" max="13050" width="44" style="86" customWidth="1"/>
    <col min="13051" max="13051" width="10.7109375" style="86" bestFit="1" customWidth="1"/>
    <col min="13052" max="13052" width="4.85546875" style="86" bestFit="1" customWidth="1"/>
    <col min="13053" max="13053" width="12.42578125" style="86" bestFit="1" customWidth="1"/>
    <col min="13054" max="13054" width="11" style="86" bestFit="1" customWidth="1"/>
    <col min="13055" max="13055" width="15.42578125" style="86" bestFit="1" customWidth="1"/>
    <col min="13056" max="13056" width="14.140625" style="86" bestFit="1" customWidth="1"/>
    <col min="13057" max="13057" width="15.5703125" style="86" bestFit="1" customWidth="1"/>
    <col min="13058" max="13058" width="12.42578125" style="86" bestFit="1" customWidth="1"/>
    <col min="13059" max="13059" width="13.140625" style="86" bestFit="1" customWidth="1"/>
    <col min="13060" max="13060" width="12.42578125" style="86" bestFit="1" customWidth="1"/>
    <col min="13061" max="13304" width="9.140625" style="86"/>
    <col min="13305" max="13305" width="5.140625" style="86" bestFit="1" customWidth="1"/>
    <col min="13306" max="13306" width="44" style="86" customWidth="1"/>
    <col min="13307" max="13307" width="10.7109375" style="86" bestFit="1" customWidth="1"/>
    <col min="13308" max="13308" width="4.85546875" style="86" bestFit="1" customWidth="1"/>
    <col min="13309" max="13309" width="12.42578125" style="86" bestFit="1" customWidth="1"/>
    <col min="13310" max="13310" width="11" style="86" bestFit="1" customWidth="1"/>
    <col min="13311" max="13311" width="15.42578125" style="86" bestFit="1" customWidth="1"/>
    <col min="13312" max="13312" width="14.140625" style="86" bestFit="1" customWidth="1"/>
    <col min="13313" max="13313" width="15.5703125" style="86" bestFit="1" customWidth="1"/>
    <col min="13314" max="13314" width="12.42578125" style="86" bestFit="1" customWidth="1"/>
    <col min="13315" max="13315" width="13.140625" style="86" bestFit="1" customWidth="1"/>
    <col min="13316" max="13316" width="12.42578125" style="86" bestFit="1" customWidth="1"/>
    <col min="13317" max="13560" width="9.140625" style="86"/>
    <col min="13561" max="13561" width="5.140625" style="86" bestFit="1" customWidth="1"/>
    <col min="13562" max="13562" width="44" style="86" customWidth="1"/>
    <col min="13563" max="13563" width="10.7109375" style="86" bestFit="1" customWidth="1"/>
    <col min="13564" max="13564" width="4.85546875" style="86" bestFit="1" customWidth="1"/>
    <col min="13565" max="13565" width="12.42578125" style="86" bestFit="1" customWidth="1"/>
    <col min="13566" max="13566" width="11" style="86" bestFit="1" customWidth="1"/>
    <col min="13567" max="13567" width="15.42578125" style="86" bestFit="1" customWidth="1"/>
    <col min="13568" max="13568" width="14.140625" style="86" bestFit="1" customWidth="1"/>
    <col min="13569" max="13569" width="15.5703125" style="86" bestFit="1" customWidth="1"/>
    <col min="13570" max="13570" width="12.42578125" style="86" bestFit="1" customWidth="1"/>
    <col min="13571" max="13571" width="13.140625" style="86" bestFit="1" customWidth="1"/>
    <col min="13572" max="13572" width="12.42578125" style="86" bestFit="1" customWidth="1"/>
    <col min="13573" max="13816" width="9.140625" style="86"/>
    <col min="13817" max="13817" width="5.140625" style="86" bestFit="1" customWidth="1"/>
    <col min="13818" max="13818" width="44" style="86" customWidth="1"/>
    <col min="13819" max="13819" width="10.7109375" style="86" bestFit="1" customWidth="1"/>
    <col min="13820" max="13820" width="4.85546875" style="86" bestFit="1" customWidth="1"/>
    <col min="13821" max="13821" width="12.42578125" style="86" bestFit="1" customWidth="1"/>
    <col min="13822" max="13822" width="11" style="86" bestFit="1" customWidth="1"/>
    <col min="13823" max="13823" width="15.42578125" style="86" bestFit="1" customWidth="1"/>
    <col min="13824" max="13824" width="14.140625" style="86" bestFit="1" customWidth="1"/>
    <col min="13825" max="13825" width="15.5703125" style="86" bestFit="1" customWidth="1"/>
    <col min="13826" max="13826" width="12.42578125" style="86" bestFit="1" customWidth="1"/>
    <col min="13827" max="13827" width="13.140625" style="86" bestFit="1" customWidth="1"/>
    <col min="13828" max="13828" width="12.42578125" style="86" bestFit="1" customWidth="1"/>
    <col min="13829" max="14072" width="9.140625" style="86"/>
    <col min="14073" max="14073" width="5.140625" style="86" bestFit="1" customWidth="1"/>
    <col min="14074" max="14074" width="44" style="86" customWidth="1"/>
    <col min="14075" max="14075" width="10.7109375" style="86" bestFit="1" customWidth="1"/>
    <col min="14076" max="14076" width="4.85546875" style="86" bestFit="1" customWidth="1"/>
    <col min="14077" max="14077" width="12.42578125" style="86" bestFit="1" customWidth="1"/>
    <col min="14078" max="14078" width="11" style="86" bestFit="1" customWidth="1"/>
    <col min="14079" max="14079" width="15.42578125" style="86" bestFit="1" customWidth="1"/>
    <col min="14080" max="14080" width="14.140625" style="86" bestFit="1" customWidth="1"/>
    <col min="14081" max="14081" width="15.5703125" style="86" bestFit="1" customWidth="1"/>
    <col min="14082" max="14082" width="12.42578125" style="86" bestFit="1" customWidth="1"/>
    <col min="14083" max="14083" width="13.140625" style="86" bestFit="1" customWidth="1"/>
    <col min="14084" max="14084" width="12.42578125" style="86" bestFit="1" customWidth="1"/>
    <col min="14085" max="14328" width="9.140625" style="86"/>
    <col min="14329" max="14329" width="5.140625" style="86" bestFit="1" customWidth="1"/>
    <col min="14330" max="14330" width="44" style="86" customWidth="1"/>
    <col min="14331" max="14331" width="10.7109375" style="86" bestFit="1" customWidth="1"/>
    <col min="14332" max="14332" width="4.85546875" style="86" bestFit="1" customWidth="1"/>
    <col min="14333" max="14333" width="12.42578125" style="86" bestFit="1" customWidth="1"/>
    <col min="14334" max="14334" width="11" style="86" bestFit="1" customWidth="1"/>
    <col min="14335" max="14335" width="15.42578125" style="86" bestFit="1" customWidth="1"/>
    <col min="14336" max="14336" width="14.140625" style="86" bestFit="1" customWidth="1"/>
    <col min="14337" max="14337" width="15.5703125" style="86" bestFit="1" customWidth="1"/>
    <col min="14338" max="14338" width="12.42578125" style="86" bestFit="1" customWidth="1"/>
    <col min="14339" max="14339" width="13.140625" style="86" bestFit="1" customWidth="1"/>
    <col min="14340" max="14340" width="12.42578125" style="86" bestFit="1" customWidth="1"/>
    <col min="14341" max="14584" width="9.140625" style="86"/>
    <col min="14585" max="14585" width="5.140625" style="86" bestFit="1" customWidth="1"/>
    <col min="14586" max="14586" width="44" style="86" customWidth="1"/>
    <col min="14587" max="14587" width="10.7109375" style="86" bestFit="1" customWidth="1"/>
    <col min="14588" max="14588" width="4.85546875" style="86" bestFit="1" customWidth="1"/>
    <col min="14589" max="14589" width="12.42578125" style="86" bestFit="1" customWidth="1"/>
    <col min="14590" max="14590" width="11" style="86" bestFit="1" customWidth="1"/>
    <col min="14591" max="14591" width="15.42578125" style="86" bestFit="1" customWidth="1"/>
    <col min="14592" max="14592" width="14.140625" style="86" bestFit="1" customWidth="1"/>
    <col min="14593" max="14593" width="15.5703125" style="86" bestFit="1" customWidth="1"/>
    <col min="14594" max="14594" width="12.42578125" style="86" bestFit="1" customWidth="1"/>
    <col min="14595" max="14595" width="13.140625" style="86" bestFit="1" customWidth="1"/>
    <col min="14596" max="14596" width="12.42578125" style="86" bestFit="1" customWidth="1"/>
    <col min="14597" max="14840" width="9.140625" style="86"/>
    <col min="14841" max="14841" width="5.140625" style="86" bestFit="1" customWidth="1"/>
    <col min="14842" max="14842" width="44" style="86" customWidth="1"/>
    <col min="14843" max="14843" width="10.7109375" style="86" bestFit="1" customWidth="1"/>
    <col min="14844" max="14844" width="4.85546875" style="86" bestFit="1" customWidth="1"/>
    <col min="14845" max="14845" width="12.42578125" style="86" bestFit="1" customWidth="1"/>
    <col min="14846" max="14846" width="11" style="86" bestFit="1" customWidth="1"/>
    <col min="14847" max="14847" width="15.42578125" style="86" bestFit="1" customWidth="1"/>
    <col min="14848" max="14848" width="14.140625" style="86" bestFit="1" customWidth="1"/>
    <col min="14849" max="14849" width="15.5703125" style="86" bestFit="1" customWidth="1"/>
    <col min="14850" max="14850" width="12.42578125" style="86" bestFit="1" customWidth="1"/>
    <col min="14851" max="14851" width="13.140625" style="86" bestFit="1" customWidth="1"/>
    <col min="14852" max="14852" width="12.42578125" style="86" bestFit="1" customWidth="1"/>
    <col min="14853" max="15096" width="9.140625" style="86"/>
    <col min="15097" max="15097" width="5.140625" style="86" bestFit="1" customWidth="1"/>
    <col min="15098" max="15098" width="44" style="86" customWidth="1"/>
    <col min="15099" max="15099" width="10.7109375" style="86" bestFit="1" customWidth="1"/>
    <col min="15100" max="15100" width="4.85546875" style="86" bestFit="1" customWidth="1"/>
    <col min="15101" max="15101" width="12.42578125" style="86" bestFit="1" customWidth="1"/>
    <col min="15102" max="15102" width="11" style="86" bestFit="1" customWidth="1"/>
    <col min="15103" max="15103" width="15.42578125" style="86" bestFit="1" customWidth="1"/>
    <col min="15104" max="15104" width="14.140625" style="86" bestFit="1" customWidth="1"/>
    <col min="15105" max="15105" width="15.5703125" style="86" bestFit="1" customWidth="1"/>
    <col min="15106" max="15106" width="12.42578125" style="86" bestFit="1" customWidth="1"/>
    <col min="15107" max="15107" width="13.140625" style="86" bestFit="1" customWidth="1"/>
    <col min="15108" max="15108" width="12.42578125" style="86" bestFit="1" customWidth="1"/>
    <col min="15109" max="15352" width="9.140625" style="86"/>
    <col min="15353" max="15353" width="5.140625" style="86" bestFit="1" customWidth="1"/>
    <col min="15354" max="15354" width="44" style="86" customWidth="1"/>
    <col min="15355" max="15355" width="10.7109375" style="86" bestFit="1" customWidth="1"/>
    <col min="15356" max="15356" width="4.85546875" style="86" bestFit="1" customWidth="1"/>
    <col min="15357" max="15357" width="12.42578125" style="86" bestFit="1" customWidth="1"/>
    <col min="15358" max="15358" width="11" style="86" bestFit="1" customWidth="1"/>
    <col min="15359" max="15359" width="15.42578125" style="86" bestFit="1" customWidth="1"/>
    <col min="15360" max="15360" width="14.140625" style="86" bestFit="1" customWidth="1"/>
    <col min="15361" max="15361" width="15.5703125" style="86" bestFit="1" customWidth="1"/>
    <col min="15362" max="15362" width="12.42578125" style="86" bestFit="1" customWidth="1"/>
    <col min="15363" max="15363" width="13.140625" style="86" bestFit="1" customWidth="1"/>
    <col min="15364" max="15364" width="12.42578125" style="86" bestFit="1" customWidth="1"/>
    <col min="15365" max="15608" width="9.140625" style="86"/>
    <col min="15609" max="15609" width="5.140625" style="86" bestFit="1" customWidth="1"/>
    <col min="15610" max="15610" width="44" style="86" customWidth="1"/>
    <col min="15611" max="15611" width="10.7109375" style="86" bestFit="1" customWidth="1"/>
    <col min="15612" max="15612" width="4.85546875" style="86" bestFit="1" customWidth="1"/>
    <col min="15613" max="15613" width="12.42578125" style="86" bestFit="1" customWidth="1"/>
    <col min="15614" max="15614" width="11" style="86" bestFit="1" customWidth="1"/>
    <col min="15615" max="15615" width="15.42578125" style="86" bestFit="1" customWidth="1"/>
    <col min="15616" max="15616" width="14.140625" style="86" bestFit="1" customWidth="1"/>
    <col min="15617" max="15617" width="15.5703125" style="86" bestFit="1" customWidth="1"/>
    <col min="15618" max="15618" width="12.42578125" style="86" bestFit="1" customWidth="1"/>
    <col min="15619" max="15619" width="13.140625" style="86" bestFit="1" customWidth="1"/>
    <col min="15620" max="15620" width="12.42578125" style="86" bestFit="1" customWidth="1"/>
    <col min="15621" max="15864" width="9.140625" style="86"/>
    <col min="15865" max="15865" width="5.140625" style="86" bestFit="1" customWidth="1"/>
    <col min="15866" max="15866" width="44" style="86" customWidth="1"/>
    <col min="15867" max="15867" width="10.7109375" style="86" bestFit="1" customWidth="1"/>
    <col min="15868" max="15868" width="4.85546875" style="86" bestFit="1" customWidth="1"/>
    <col min="15869" max="15869" width="12.42578125" style="86" bestFit="1" customWidth="1"/>
    <col min="15870" max="15870" width="11" style="86" bestFit="1" customWidth="1"/>
    <col min="15871" max="15871" width="15.42578125" style="86" bestFit="1" customWidth="1"/>
    <col min="15872" max="15872" width="14.140625" style="86" bestFit="1" customWidth="1"/>
    <col min="15873" max="15873" width="15.5703125" style="86" bestFit="1" customWidth="1"/>
    <col min="15874" max="15874" width="12.42578125" style="86" bestFit="1" customWidth="1"/>
    <col min="15875" max="15875" width="13.140625" style="86" bestFit="1" customWidth="1"/>
    <col min="15876" max="15876" width="12.42578125" style="86" bestFit="1" customWidth="1"/>
    <col min="15877" max="16120" width="9.140625" style="86"/>
    <col min="16121" max="16121" width="5.140625" style="86" bestFit="1" customWidth="1"/>
    <col min="16122" max="16122" width="44" style="86" customWidth="1"/>
    <col min="16123" max="16123" width="10.7109375" style="86" bestFit="1" customWidth="1"/>
    <col min="16124" max="16124" width="4.85546875" style="86" bestFit="1" customWidth="1"/>
    <col min="16125" max="16125" width="12.42578125" style="86" bestFit="1" customWidth="1"/>
    <col min="16126" max="16126" width="11" style="86" bestFit="1" customWidth="1"/>
    <col min="16127" max="16127" width="15.42578125" style="86" bestFit="1" customWidth="1"/>
    <col min="16128" max="16128" width="14.140625" style="86" bestFit="1" customWidth="1"/>
    <col min="16129" max="16129" width="15.5703125" style="86" bestFit="1" customWidth="1"/>
    <col min="16130" max="16130" width="12.42578125" style="86" bestFit="1" customWidth="1"/>
    <col min="16131" max="16131" width="13.140625" style="86" bestFit="1" customWidth="1"/>
    <col min="16132" max="16132" width="12.42578125" style="86" bestFit="1" customWidth="1"/>
    <col min="16133" max="16384" width="9.140625" style="86"/>
  </cols>
  <sheetData>
    <row r="1" spans="1:9" ht="20.25" x14ac:dyDescent="0.2">
      <c r="A1" s="279"/>
      <c r="B1" s="279"/>
      <c r="C1" s="279"/>
      <c r="D1" s="279"/>
      <c r="E1" s="229"/>
      <c r="F1" s="229"/>
      <c r="G1" s="229"/>
      <c r="H1" s="229"/>
      <c r="I1" s="229"/>
    </row>
    <row r="2" spans="1:9" s="230" customFormat="1" ht="20.25" x14ac:dyDescent="0.2">
      <c r="A2" s="406" t="s">
        <v>294</v>
      </c>
      <c r="B2" s="406"/>
      <c r="C2" s="406"/>
      <c r="D2" s="406"/>
      <c r="E2" s="406"/>
      <c r="F2" s="406"/>
      <c r="G2" s="406"/>
      <c r="H2" s="406"/>
      <c r="I2" s="406"/>
    </row>
    <row r="3" spans="1:9" s="230" customFormat="1" ht="20.25" x14ac:dyDescent="0.2">
      <c r="A3" s="406" t="s">
        <v>214</v>
      </c>
      <c r="B3" s="406"/>
      <c r="C3" s="406"/>
      <c r="D3" s="406"/>
      <c r="E3" s="406"/>
      <c r="F3" s="406"/>
      <c r="G3" s="406"/>
      <c r="H3" s="406"/>
      <c r="I3" s="406"/>
    </row>
    <row r="4" spans="1:9" s="230" customFormat="1" ht="20.25" x14ac:dyDescent="0.2">
      <c r="A4" s="406" t="s">
        <v>263</v>
      </c>
      <c r="B4" s="406"/>
      <c r="C4" s="406"/>
      <c r="D4" s="406"/>
      <c r="E4" s="406"/>
      <c r="F4" s="406"/>
      <c r="G4" s="406"/>
      <c r="H4" s="406"/>
      <c r="I4" s="406"/>
    </row>
    <row r="5" spans="1:9" s="230" customFormat="1" ht="20.25" x14ac:dyDescent="0.2">
      <c r="A5" s="410" t="str">
        <f>[1]Összesítő!G9</f>
        <v>2011 Budakalász, Budai út 10.</v>
      </c>
      <c r="B5" s="410"/>
      <c r="C5" s="410"/>
      <c r="D5" s="410"/>
      <c r="E5" s="410"/>
      <c r="F5" s="410"/>
      <c r="G5" s="410"/>
      <c r="H5" s="410"/>
      <c r="I5" s="410"/>
    </row>
    <row r="6" spans="1:9" s="98" customFormat="1" ht="25.5" x14ac:dyDescent="0.2">
      <c r="A6" s="231" t="s">
        <v>0</v>
      </c>
      <c r="B6" s="232" t="s">
        <v>1</v>
      </c>
      <c r="C6" s="232" t="s">
        <v>216</v>
      </c>
      <c r="D6" s="232" t="s">
        <v>217</v>
      </c>
      <c r="E6" s="232" t="s">
        <v>4</v>
      </c>
      <c r="F6" s="232" t="s">
        <v>5</v>
      </c>
      <c r="G6" s="232" t="s">
        <v>6</v>
      </c>
      <c r="H6" s="232" t="s">
        <v>7</v>
      </c>
      <c r="I6" s="232" t="s">
        <v>8</v>
      </c>
    </row>
    <row r="7" spans="1:9" s="233" customFormat="1" ht="18" x14ac:dyDescent="0.25">
      <c r="A7" s="411" t="s">
        <v>264</v>
      </c>
      <c r="B7" s="412"/>
      <c r="C7" s="412"/>
      <c r="D7" s="412"/>
      <c r="E7" s="244"/>
      <c r="F7" s="244"/>
      <c r="G7" s="244"/>
      <c r="H7" s="244"/>
      <c r="I7" s="244"/>
    </row>
    <row r="8" spans="1:9" s="230" customFormat="1" x14ac:dyDescent="0.2">
      <c r="A8" s="234">
        <v>1</v>
      </c>
      <c r="B8" s="251" t="s">
        <v>265</v>
      </c>
      <c r="C8" s="252">
        <v>1</v>
      </c>
      <c r="D8" s="253" t="s">
        <v>221</v>
      </c>
      <c r="E8" s="253">
        <v>0</v>
      </c>
      <c r="F8" s="273">
        <v>0</v>
      </c>
      <c r="G8" s="273">
        <v>0</v>
      </c>
      <c r="H8" s="273">
        <v>0</v>
      </c>
      <c r="I8" s="273">
        <v>0</v>
      </c>
    </row>
    <row r="9" spans="1:9" s="230" customFormat="1" x14ac:dyDescent="0.2">
      <c r="A9" s="234">
        <v>2</v>
      </c>
      <c r="B9" s="251" t="s">
        <v>266</v>
      </c>
      <c r="C9" s="252">
        <v>1</v>
      </c>
      <c r="D9" s="253" t="s">
        <v>223</v>
      </c>
      <c r="E9" s="253">
        <v>0</v>
      </c>
      <c r="F9" s="273">
        <v>0</v>
      </c>
      <c r="G9" s="273">
        <v>0</v>
      </c>
      <c r="H9" s="273">
        <v>0</v>
      </c>
      <c r="I9" s="273">
        <v>0</v>
      </c>
    </row>
    <row r="10" spans="1:9" s="230" customFormat="1" ht="25.5" x14ac:dyDescent="0.2">
      <c r="A10" s="234">
        <v>3</v>
      </c>
      <c r="B10" s="251" t="s">
        <v>267</v>
      </c>
      <c r="C10" s="252">
        <v>2</v>
      </c>
      <c r="D10" s="253" t="s">
        <v>223</v>
      </c>
      <c r="E10" s="253">
        <v>0</v>
      </c>
      <c r="F10" s="273">
        <v>0</v>
      </c>
      <c r="G10" s="273">
        <v>0</v>
      </c>
      <c r="H10" s="273">
        <v>0</v>
      </c>
      <c r="I10" s="273">
        <v>0</v>
      </c>
    </row>
    <row r="11" spans="1:9" x14ac:dyDescent="0.2">
      <c r="A11" s="98"/>
      <c r="B11" s="98"/>
      <c r="C11" s="98"/>
      <c r="D11" s="264"/>
      <c r="E11" s="264"/>
      <c r="F11" s="264"/>
      <c r="G11" s="264"/>
      <c r="H11" s="265"/>
    </row>
    <row r="12" spans="1:9" x14ac:dyDescent="0.2">
      <c r="A12" s="86"/>
      <c r="D12" s="87"/>
      <c r="E12" s="87"/>
      <c r="G12" s="331" t="s">
        <v>9</v>
      </c>
      <c r="H12" s="331" t="s">
        <v>10</v>
      </c>
      <c r="I12" s="331" t="s">
        <v>11</v>
      </c>
    </row>
    <row r="13" spans="1:9" x14ac:dyDescent="0.2">
      <c r="A13" s="86"/>
      <c r="G13" s="332"/>
      <c r="H13" s="332"/>
      <c r="I13" s="332"/>
    </row>
    <row r="14" spans="1:9" ht="15.75" x14ac:dyDescent="0.25">
      <c r="C14" s="333" t="s">
        <v>268</v>
      </c>
      <c r="D14" s="407"/>
      <c r="E14" s="334"/>
      <c r="F14" s="89" t="s">
        <v>12</v>
      </c>
      <c r="G14" s="89">
        <v>0</v>
      </c>
      <c r="H14" s="89">
        <v>0</v>
      </c>
      <c r="I14" s="89">
        <v>0</v>
      </c>
    </row>
    <row r="15" spans="1:9" ht="15.75" x14ac:dyDescent="0.25">
      <c r="C15" s="335"/>
      <c r="D15" s="408"/>
      <c r="E15" s="336"/>
      <c r="F15" s="89" t="s">
        <v>2</v>
      </c>
      <c r="G15" s="89">
        <v>0</v>
      </c>
      <c r="H15" s="89">
        <v>0</v>
      </c>
      <c r="I15" s="89">
        <v>0</v>
      </c>
    </row>
    <row r="16" spans="1:9" ht="15.75" x14ac:dyDescent="0.25">
      <c r="A16" s="86"/>
      <c r="C16" s="337"/>
      <c r="D16" s="409"/>
      <c r="E16" s="338"/>
      <c r="F16" s="90" t="s">
        <v>3</v>
      </c>
      <c r="G16" s="89">
        <v>0</v>
      </c>
      <c r="H16" s="89">
        <v>0</v>
      </c>
      <c r="I16" s="89">
        <v>0</v>
      </c>
    </row>
    <row r="17" spans="1:9" ht="15.75" x14ac:dyDescent="0.25">
      <c r="A17" s="86"/>
      <c r="C17" s="91"/>
      <c r="D17" s="91"/>
      <c r="E17" s="91"/>
      <c r="F17" s="92"/>
      <c r="G17" s="93"/>
      <c r="H17" s="93"/>
      <c r="I17" s="94"/>
    </row>
    <row r="18" spans="1:9" ht="15" x14ac:dyDescent="0.2">
      <c r="A18" s="86"/>
      <c r="B18" s="266"/>
    </row>
    <row r="19" spans="1:9" x14ac:dyDescent="0.2">
      <c r="A19" s="86"/>
      <c r="B19" s="269"/>
    </row>
    <row r="20" spans="1:9" x14ac:dyDescent="0.2">
      <c r="A20" s="86"/>
      <c r="B20" s="87"/>
    </row>
    <row r="21" spans="1:9" x14ac:dyDescent="0.2">
      <c r="A21" s="86"/>
      <c r="B21" s="274"/>
      <c r="C21" s="87"/>
      <c r="D21" s="87"/>
    </row>
    <row r="22" spans="1:9" ht="15.75" x14ac:dyDescent="0.25">
      <c r="A22" s="86"/>
      <c r="B22" s="280"/>
      <c r="C22" s="101"/>
      <c r="D22" s="101"/>
    </row>
    <row r="23" spans="1:9" x14ac:dyDescent="0.2">
      <c r="A23" s="86"/>
      <c r="B23" s="281"/>
      <c r="C23" s="282"/>
      <c r="D23" s="282"/>
    </row>
    <row r="26" spans="1:9" x14ac:dyDescent="0.2">
      <c r="A26" s="86"/>
      <c r="B26" s="274"/>
    </row>
    <row r="27" spans="1:9" ht="15.75" x14ac:dyDescent="0.25">
      <c r="A27" s="86"/>
      <c r="B27" s="280"/>
    </row>
    <row r="28" spans="1:9" ht="15" x14ac:dyDescent="0.2">
      <c r="A28" s="86"/>
      <c r="B28" s="275"/>
    </row>
  </sheetData>
  <mergeCells count="9">
    <mergeCell ref="A2:I2"/>
    <mergeCell ref="A3:I3"/>
    <mergeCell ref="C14:E16"/>
    <mergeCell ref="A4:I4"/>
    <mergeCell ref="A5:I5"/>
    <mergeCell ref="A7:D7"/>
    <mergeCell ref="G12:G13"/>
    <mergeCell ref="H12:H13"/>
    <mergeCell ref="I12:I13"/>
  </mergeCells>
  <printOptions horizontalCentered="1"/>
  <pageMargins left="0.25" right="0.25" top="0.75" bottom="0.75" header="0.3" footer="0.3"/>
  <pageSetup paperSize="9" scale="64" fitToHeight="0" orientation="portrait" r:id="rId1"/>
  <headerFooter alignWithMargins="0">
    <oddHeader xml:space="preserve">&amp;L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2"/>
  <sheetViews>
    <sheetView view="pageBreakPreview" topLeftCell="A14" zoomScale="115" zoomScaleNormal="100" zoomScaleSheetLayoutView="115" workbookViewId="0">
      <selection activeCell="B18" sqref="B18"/>
    </sheetView>
  </sheetViews>
  <sheetFormatPr defaultRowHeight="12.75" x14ac:dyDescent="0.2"/>
  <cols>
    <col min="1" max="1" width="6.5703125" style="271" customWidth="1"/>
    <col min="2" max="2" width="47.140625" style="272" customWidth="1"/>
    <col min="3" max="3" width="11.7109375" style="272" customWidth="1"/>
    <col min="4" max="4" width="4.85546875" style="272" bestFit="1" customWidth="1"/>
    <col min="5" max="5" width="14.7109375" style="272" customWidth="1"/>
    <col min="6" max="6" width="11.42578125" style="272" bestFit="1" customWidth="1"/>
    <col min="7" max="8" width="20" style="272" bestFit="1" customWidth="1"/>
    <col min="9" max="9" width="21.42578125" style="272" bestFit="1" customWidth="1"/>
    <col min="10" max="249" width="9.140625" style="272"/>
    <col min="250" max="250" width="5.140625" style="272" bestFit="1" customWidth="1"/>
    <col min="251" max="251" width="44" style="272" customWidth="1"/>
    <col min="252" max="252" width="10.7109375" style="272" bestFit="1" customWidth="1"/>
    <col min="253" max="253" width="4.85546875" style="272" bestFit="1" customWidth="1"/>
    <col min="254" max="254" width="12.42578125" style="272" bestFit="1" customWidth="1"/>
    <col min="255" max="255" width="11" style="272" bestFit="1" customWidth="1"/>
    <col min="256" max="256" width="15.42578125" style="272" bestFit="1" customWidth="1"/>
    <col min="257" max="257" width="14.140625" style="272" bestFit="1" customWidth="1"/>
    <col min="258" max="258" width="15.5703125" style="272" bestFit="1" customWidth="1"/>
    <col min="259" max="259" width="12.42578125" style="272" bestFit="1" customWidth="1"/>
    <col min="260" max="260" width="13.140625" style="272" bestFit="1" customWidth="1"/>
    <col min="261" max="261" width="12.42578125" style="272" bestFit="1" customWidth="1"/>
    <col min="262" max="505" width="9.140625" style="272"/>
    <col min="506" max="506" width="5.140625" style="272" bestFit="1" customWidth="1"/>
    <col min="507" max="507" width="44" style="272" customWidth="1"/>
    <col min="508" max="508" width="10.7109375" style="272" bestFit="1" customWidth="1"/>
    <col min="509" max="509" width="4.85546875" style="272" bestFit="1" customWidth="1"/>
    <col min="510" max="510" width="12.42578125" style="272" bestFit="1" customWidth="1"/>
    <col min="511" max="511" width="11" style="272" bestFit="1" customWidth="1"/>
    <col min="512" max="512" width="15.42578125" style="272" bestFit="1" customWidth="1"/>
    <col min="513" max="513" width="14.140625" style="272" bestFit="1" customWidth="1"/>
    <col min="514" max="514" width="15.5703125" style="272" bestFit="1" customWidth="1"/>
    <col min="515" max="515" width="12.42578125" style="272" bestFit="1" customWidth="1"/>
    <col min="516" max="516" width="13.140625" style="272" bestFit="1" customWidth="1"/>
    <col min="517" max="517" width="12.42578125" style="272" bestFit="1" customWidth="1"/>
    <col min="518" max="761" width="9.140625" style="272"/>
    <col min="762" max="762" width="5.140625" style="272" bestFit="1" customWidth="1"/>
    <col min="763" max="763" width="44" style="272" customWidth="1"/>
    <col min="764" max="764" width="10.7109375" style="272" bestFit="1" customWidth="1"/>
    <col min="765" max="765" width="4.85546875" style="272" bestFit="1" customWidth="1"/>
    <col min="766" max="766" width="12.42578125" style="272" bestFit="1" customWidth="1"/>
    <col min="767" max="767" width="11" style="272" bestFit="1" customWidth="1"/>
    <col min="768" max="768" width="15.42578125" style="272" bestFit="1" customWidth="1"/>
    <col min="769" max="769" width="14.140625" style="272" bestFit="1" customWidth="1"/>
    <col min="770" max="770" width="15.5703125" style="272" bestFit="1" customWidth="1"/>
    <col min="771" max="771" width="12.42578125" style="272" bestFit="1" customWidth="1"/>
    <col min="772" max="772" width="13.140625" style="272" bestFit="1" customWidth="1"/>
    <col min="773" max="773" width="12.42578125" style="272" bestFit="1" customWidth="1"/>
    <col min="774" max="1017" width="9.140625" style="272"/>
    <col min="1018" max="1018" width="5.140625" style="272" bestFit="1" customWidth="1"/>
    <col min="1019" max="1019" width="44" style="272" customWidth="1"/>
    <col min="1020" max="1020" width="10.7109375" style="272" bestFit="1" customWidth="1"/>
    <col min="1021" max="1021" width="4.85546875" style="272" bestFit="1" customWidth="1"/>
    <col min="1022" max="1022" width="12.42578125" style="272" bestFit="1" customWidth="1"/>
    <col min="1023" max="1023" width="11" style="272" bestFit="1" customWidth="1"/>
    <col min="1024" max="1024" width="15.42578125" style="272" bestFit="1" customWidth="1"/>
    <col min="1025" max="1025" width="14.140625" style="272" bestFit="1" customWidth="1"/>
    <col min="1026" max="1026" width="15.5703125" style="272" bestFit="1" customWidth="1"/>
    <col min="1027" max="1027" width="12.42578125" style="272" bestFit="1" customWidth="1"/>
    <col min="1028" max="1028" width="13.140625" style="272" bestFit="1" customWidth="1"/>
    <col min="1029" max="1029" width="12.42578125" style="272" bestFit="1" customWidth="1"/>
    <col min="1030" max="1273" width="9.140625" style="272"/>
    <col min="1274" max="1274" width="5.140625" style="272" bestFit="1" customWidth="1"/>
    <col min="1275" max="1275" width="44" style="272" customWidth="1"/>
    <col min="1276" max="1276" width="10.7109375" style="272" bestFit="1" customWidth="1"/>
    <col min="1277" max="1277" width="4.85546875" style="272" bestFit="1" customWidth="1"/>
    <col min="1278" max="1278" width="12.42578125" style="272" bestFit="1" customWidth="1"/>
    <col min="1279" max="1279" width="11" style="272" bestFit="1" customWidth="1"/>
    <col min="1280" max="1280" width="15.42578125" style="272" bestFit="1" customWidth="1"/>
    <col min="1281" max="1281" width="14.140625" style="272" bestFit="1" customWidth="1"/>
    <col min="1282" max="1282" width="15.5703125" style="272" bestFit="1" customWidth="1"/>
    <col min="1283" max="1283" width="12.42578125" style="272" bestFit="1" customWidth="1"/>
    <col min="1284" max="1284" width="13.140625" style="272" bestFit="1" customWidth="1"/>
    <col min="1285" max="1285" width="12.42578125" style="272" bestFit="1" customWidth="1"/>
    <col min="1286" max="1529" width="9.140625" style="272"/>
    <col min="1530" max="1530" width="5.140625" style="272" bestFit="1" customWidth="1"/>
    <col min="1531" max="1531" width="44" style="272" customWidth="1"/>
    <col min="1532" max="1532" width="10.7109375" style="272" bestFit="1" customWidth="1"/>
    <col min="1533" max="1533" width="4.85546875" style="272" bestFit="1" customWidth="1"/>
    <col min="1534" max="1534" width="12.42578125" style="272" bestFit="1" customWidth="1"/>
    <col min="1535" max="1535" width="11" style="272" bestFit="1" customWidth="1"/>
    <col min="1536" max="1536" width="15.42578125" style="272" bestFit="1" customWidth="1"/>
    <col min="1537" max="1537" width="14.140625" style="272" bestFit="1" customWidth="1"/>
    <col min="1538" max="1538" width="15.5703125" style="272" bestFit="1" customWidth="1"/>
    <col min="1539" max="1539" width="12.42578125" style="272" bestFit="1" customWidth="1"/>
    <col min="1540" max="1540" width="13.140625" style="272" bestFit="1" customWidth="1"/>
    <col min="1541" max="1541" width="12.42578125" style="272" bestFit="1" customWidth="1"/>
    <col min="1542" max="1785" width="9.140625" style="272"/>
    <col min="1786" max="1786" width="5.140625" style="272" bestFit="1" customWidth="1"/>
    <col min="1787" max="1787" width="44" style="272" customWidth="1"/>
    <col min="1788" max="1788" width="10.7109375" style="272" bestFit="1" customWidth="1"/>
    <col min="1789" max="1789" width="4.85546875" style="272" bestFit="1" customWidth="1"/>
    <col min="1790" max="1790" width="12.42578125" style="272" bestFit="1" customWidth="1"/>
    <col min="1791" max="1791" width="11" style="272" bestFit="1" customWidth="1"/>
    <col min="1792" max="1792" width="15.42578125" style="272" bestFit="1" customWidth="1"/>
    <col min="1793" max="1793" width="14.140625" style="272" bestFit="1" customWidth="1"/>
    <col min="1794" max="1794" width="15.5703125" style="272" bestFit="1" customWidth="1"/>
    <col min="1795" max="1795" width="12.42578125" style="272" bestFit="1" customWidth="1"/>
    <col min="1796" max="1796" width="13.140625" style="272" bestFit="1" customWidth="1"/>
    <col min="1797" max="1797" width="12.42578125" style="272" bestFit="1" customWidth="1"/>
    <col min="1798" max="2041" width="9.140625" style="272"/>
    <col min="2042" max="2042" width="5.140625" style="272" bestFit="1" customWidth="1"/>
    <col min="2043" max="2043" width="44" style="272" customWidth="1"/>
    <col min="2044" max="2044" width="10.7109375" style="272" bestFit="1" customWidth="1"/>
    <col min="2045" max="2045" width="4.85546875" style="272" bestFit="1" customWidth="1"/>
    <col min="2046" max="2046" width="12.42578125" style="272" bestFit="1" customWidth="1"/>
    <col min="2047" max="2047" width="11" style="272" bestFit="1" customWidth="1"/>
    <col min="2048" max="2048" width="15.42578125" style="272" bestFit="1" customWidth="1"/>
    <col min="2049" max="2049" width="14.140625" style="272" bestFit="1" customWidth="1"/>
    <col min="2050" max="2050" width="15.5703125" style="272" bestFit="1" customWidth="1"/>
    <col min="2051" max="2051" width="12.42578125" style="272" bestFit="1" customWidth="1"/>
    <col min="2052" max="2052" width="13.140625" style="272" bestFit="1" customWidth="1"/>
    <col min="2053" max="2053" width="12.42578125" style="272" bestFit="1" customWidth="1"/>
    <col min="2054" max="2297" width="9.140625" style="272"/>
    <col min="2298" max="2298" width="5.140625" style="272" bestFit="1" customWidth="1"/>
    <col min="2299" max="2299" width="44" style="272" customWidth="1"/>
    <col min="2300" max="2300" width="10.7109375" style="272" bestFit="1" customWidth="1"/>
    <col min="2301" max="2301" width="4.85546875" style="272" bestFit="1" customWidth="1"/>
    <col min="2302" max="2302" width="12.42578125" style="272" bestFit="1" customWidth="1"/>
    <col min="2303" max="2303" width="11" style="272" bestFit="1" customWidth="1"/>
    <col min="2304" max="2304" width="15.42578125" style="272" bestFit="1" customWidth="1"/>
    <col min="2305" max="2305" width="14.140625" style="272" bestFit="1" customWidth="1"/>
    <col min="2306" max="2306" width="15.5703125" style="272" bestFit="1" customWidth="1"/>
    <col min="2307" max="2307" width="12.42578125" style="272" bestFit="1" customWidth="1"/>
    <col min="2308" max="2308" width="13.140625" style="272" bestFit="1" customWidth="1"/>
    <col min="2309" max="2309" width="12.42578125" style="272" bestFit="1" customWidth="1"/>
    <col min="2310" max="2553" width="9.140625" style="272"/>
    <col min="2554" max="2554" width="5.140625" style="272" bestFit="1" customWidth="1"/>
    <col min="2555" max="2555" width="44" style="272" customWidth="1"/>
    <col min="2556" max="2556" width="10.7109375" style="272" bestFit="1" customWidth="1"/>
    <col min="2557" max="2557" width="4.85546875" style="272" bestFit="1" customWidth="1"/>
    <col min="2558" max="2558" width="12.42578125" style="272" bestFit="1" customWidth="1"/>
    <col min="2559" max="2559" width="11" style="272" bestFit="1" customWidth="1"/>
    <col min="2560" max="2560" width="15.42578125" style="272" bestFit="1" customWidth="1"/>
    <col min="2561" max="2561" width="14.140625" style="272" bestFit="1" customWidth="1"/>
    <col min="2562" max="2562" width="15.5703125" style="272" bestFit="1" customWidth="1"/>
    <col min="2563" max="2563" width="12.42578125" style="272" bestFit="1" customWidth="1"/>
    <col min="2564" max="2564" width="13.140625" style="272" bestFit="1" customWidth="1"/>
    <col min="2565" max="2565" width="12.42578125" style="272" bestFit="1" customWidth="1"/>
    <col min="2566" max="2809" width="9.140625" style="272"/>
    <col min="2810" max="2810" width="5.140625" style="272" bestFit="1" customWidth="1"/>
    <col min="2811" max="2811" width="44" style="272" customWidth="1"/>
    <col min="2812" max="2812" width="10.7109375" style="272" bestFit="1" customWidth="1"/>
    <col min="2813" max="2813" width="4.85546875" style="272" bestFit="1" customWidth="1"/>
    <col min="2814" max="2814" width="12.42578125" style="272" bestFit="1" customWidth="1"/>
    <col min="2815" max="2815" width="11" style="272" bestFit="1" customWidth="1"/>
    <col min="2816" max="2816" width="15.42578125" style="272" bestFit="1" customWidth="1"/>
    <col min="2817" max="2817" width="14.140625" style="272" bestFit="1" customWidth="1"/>
    <col min="2818" max="2818" width="15.5703125" style="272" bestFit="1" customWidth="1"/>
    <col min="2819" max="2819" width="12.42578125" style="272" bestFit="1" customWidth="1"/>
    <col min="2820" max="2820" width="13.140625" style="272" bestFit="1" customWidth="1"/>
    <col min="2821" max="2821" width="12.42578125" style="272" bestFit="1" customWidth="1"/>
    <col min="2822" max="3065" width="9.140625" style="272"/>
    <col min="3066" max="3066" width="5.140625" style="272" bestFit="1" customWidth="1"/>
    <col min="3067" max="3067" width="44" style="272" customWidth="1"/>
    <col min="3068" max="3068" width="10.7109375" style="272" bestFit="1" customWidth="1"/>
    <col min="3069" max="3069" width="4.85546875" style="272" bestFit="1" customWidth="1"/>
    <col min="3070" max="3070" width="12.42578125" style="272" bestFit="1" customWidth="1"/>
    <col min="3071" max="3071" width="11" style="272" bestFit="1" customWidth="1"/>
    <col min="3072" max="3072" width="15.42578125" style="272" bestFit="1" customWidth="1"/>
    <col min="3073" max="3073" width="14.140625" style="272" bestFit="1" customWidth="1"/>
    <col min="3074" max="3074" width="15.5703125" style="272" bestFit="1" customWidth="1"/>
    <col min="3075" max="3075" width="12.42578125" style="272" bestFit="1" customWidth="1"/>
    <col min="3076" max="3076" width="13.140625" style="272" bestFit="1" customWidth="1"/>
    <col min="3077" max="3077" width="12.42578125" style="272" bestFit="1" customWidth="1"/>
    <col min="3078" max="3321" width="9.140625" style="272"/>
    <col min="3322" max="3322" width="5.140625" style="272" bestFit="1" customWidth="1"/>
    <col min="3323" max="3323" width="44" style="272" customWidth="1"/>
    <col min="3324" max="3324" width="10.7109375" style="272" bestFit="1" customWidth="1"/>
    <col min="3325" max="3325" width="4.85546875" style="272" bestFit="1" customWidth="1"/>
    <col min="3326" max="3326" width="12.42578125" style="272" bestFit="1" customWidth="1"/>
    <col min="3327" max="3327" width="11" style="272" bestFit="1" customWidth="1"/>
    <col min="3328" max="3328" width="15.42578125" style="272" bestFit="1" customWidth="1"/>
    <col min="3329" max="3329" width="14.140625" style="272" bestFit="1" customWidth="1"/>
    <col min="3330" max="3330" width="15.5703125" style="272" bestFit="1" customWidth="1"/>
    <col min="3331" max="3331" width="12.42578125" style="272" bestFit="1" customWidth="1"/>
    <col min="3332" max="3332" width="13.140625" style="272" bestFit="1" customWidth="1"/>
    <col min="3333" max="3333" width="12.42578125" style="272" bestFit="1" customWidth="1"/>
    <col min="3334" max="3577" width="9.140625" style="272"/>
    <col min="3578" max="3578" width="5.140625" style="272" bestFit="1" customWidth="1"/>
    <col min="3579" max="3579" width="44" style="272" customWidth="1"/>
    <col min="3580" max="3580" width="10.7109375" style="272" bestFit="1" customWidth="1"/>
    <col min="3581" max="3581" width="4.85546875" style="272" bestFit="1" customWidth="1"/>
    <col min="3582" max="3582" width="12.42578125" style="272" bestFit="1" customWidth="1"/>
    <col min="3583" max="3583" width="11" style="272" bestFit="1" customWidth="1"/>
    <col min="3584" max="3584" width="15.42578125" style="272" bestFit="1" customWidth="1"/>
    <col min="3585" max="3585" width="14.140625" style="272" bestFit="1" customWidth="1"/>
    <col min="3586" max="3586" width="15.5703125" style="272" bestFit="1" customWidth="1"/>
    <col min="3587" max="3587" width="12.42578125" style="272" bestFit="1" customWidth="1"/>
    <col min="3588" max="3588" width="13.140625" style="272" bestFit="1" customWidth="1"/>
    <col min="3589" max="3589" width="12.42578125" style="272" bestFit="1" customWidth="1"/>
    <col min="3590" max="3833" width="9.140625" style="272"/>
    <col min="3834" max="3834" width="5.140625" style="272" bestFit="1" customWidth="1"/>
    <col min="3835" max="3835" width="44" style="272" customWidth="1"/>
    <col min="3836" max="3836" width="10.7109375" style="272" bestFit="1" customWidth="1"/>
    <col min="3837" max="3837" width="4.85546875" style="272" bestFit="1" customWidth="1"/>
    <col min="3838" max="3838" width="12.42578125" style="272" bestFit="1" customWidth="1"/>
    <col min="3839" max="3839" width="11" style="272" bestFit="1" customWidth="1"/>
    <col min="3840" max="3840" width="15.42578125" style="272" bestFit="1" customWidth="1"/>
    <col min="3841" max="3841" width="14.140625" style="272" bestFit="1" customWidth="1"/>
    <col min="3842" max="3842" width="15.5703125" style="272" bestFit="1" customWidth="1"/>
    <col min="3843" max="3843" width="12.42578125" style="272" bestFit="1" customWidth="1"/>
    <col min="3844" max="3844" width="13.140625" style="272" bestFit="1" customWidth="1"/>
    <col min="3845" max="3845" width="12.42578125" style="272" bestFit="1" customWidth="1"/>
    <col min="3846" max="4089" width="9.140625" style="272"/>
    <col min="4090" max="4090" width="5.140625" style="272" bestFit="1" customWidth="1"/>
    <col min="4091" max="4091" width="44" style="272" customWidth="1"/>
    <col min="4092" max="4092" width="10.7109375" style="272" bestFit="1" customWidth="1"/>
    <col min="4093" max="4093" width="4.85546875" style="272" bestFit="1" customWidth="1"/>
    <col min="4094" max="4094" width="12.42578125" style="272" bestFit="1" customWidth="1"/>
    <col min="4095" max="4095" width="11" style="272" bestFit="1" customWidth="1"/>
    <col min="4096" max="4096" width="15.42578125" style="272" bestFit="1" customWidth="1"/>
    <col min="4097" max="4097" width="14.140625" style="272" bestFit="1" customWidth="1"/>
    <col min="4098" max="4098" width="15.5703125" style="272" bestFit="1" customWidth="1"/>
    <col min="4099" max="4099" width="12.42578125" style="272" bestFit="1" customWidth="1"/>
    <col min="4100" max="4100" width="13.140625" style="272" bestFit="1" customWidth="1"/>
    <col min="4101" max="4101" width="12.42578125" style="272" bestFit="1" customWidth="1"/>
    <col min="4102" max="4345" width="9.140625" style="272"/>
    <col min="4346" max="4346" width="5.140625" style="272" bestFit="1" customWidth="1"/>
    <col min="4347" max="4347" width="44" style="272" customWidth="1"/>
    <col min="4348" max="4348" width="10.7109375" style="272" bestFit="1" customWidth="1"/>
    <col min="4349" max="4349" width="4.85546875" style="272" bestFit="1" customWidth="1"/>
    <col min="4350" max="4350" width="12.42578125" style="272" bestFit="1" customWidth="1"/>
    <col min="4351" max="4351" width="11" style="272" bestFit="1" customWidth="1"/>
    <col min="4352" max="4352" width="15.42578125" style="272" bestFit="1" customWidth="1"/>
    <col min="4353" max="4353" width="14.140625" style="272" bestFit="1" customWidth="1"/>
    <col min="4354" max="4354" width="15.5703125" style="272" bestFit="1" customWidth="1"/>
    <col min="4355" max="4355" width="12.42578125" style="272" bestFit="1" customWidth="1"/>
    <col min="4356" max="4356" width="13.140625" style="272" bestFit="1" customWidth="1"/>
    <col min="4357" max="4357" width="12.42578125" style="272" bestFit="1" customWidth="1"/>
    <col min="4358" max="4601" width="9.140625" style="272"/>
    <col min="4602" max="4602" width="5.140625" style="272" bestFit="1" customWidth="1"/>
    <col min="4603" max="4603" width="44" style="272" customWidth="1"/>
    <col min="4604" max="4604" width="10.7109375" style="272" bestFit="1" customWidth="1"/>
    <col min="4605" max="4605" width="4.85546875" style="272" bestFit="1" customWidth="1"/>
    <col min="4606" max="4606" width="12.42578125" style="272" bestFit="1" customWidth="1"/>
    <col min="4607" max="4607" width="11" style="272" bestFit="1" customWidth="1"/>
    <col min="4608" max="4608" width="15.42578125" style="272" bestFit="1" customWidth="1"/>
    <col min="4609" max="4609" width="14.140625" style="272" bestFit="1" customWidth="1"/>
    <col min="4610" max="4610" width="15.5703125" style="272" bestFit="1" customWidth="1"/>
    <col min="4611" max="4611" width="12.42578125" style="272" bestFit="1" customWidth="1"/>
    <col min="4612" max="4612" width="13.140625" style="272" bestFit="1" customWidth="1"/>
    <col min="4613" max="4613" width="12.42578125" style="272" bestFit="1" customWidth="1"/>
    <col min="4614" max="4857" width="9.140625" style="272"/>
    <col min="4858" max="4858" width="5.140625" style="272" bestFit="1" customWidth="1"/>
    <col min="4859" max="4859" width="44" style="272" customWidth="1"/>
    <col min="4860" max="4860" width="10.7109375" style="272" bestFit="1" customWidth="1"/>
    <col min="4861" max="4861" width="4.85546875" style="272" bestFit="1" customWidth="1"/>
    <col min="4862" max="4862" width="12.42578125" style="272" bestFit="1" customWidth="1"/>
    <col min="4863" max="4863" width="11" style="272" bestFit="1" customWidth="1"/>
    <col min="4864" max="4864" width="15.42578125" style="272" bestFit="1" customWidth="1"/>
    <col min="4865" max="4865" width="14.140625" style="272" bestFit="1" customWidth="1"/>
    <col min="4866" max="4866" width="15.5703125" style="272" bestFit="1" customWidth="1"/>
    <col min="4867" max="4867" width="12.42578125" style="272" bestFit="1" customWidth="1"/>
    <col min="4868" max="4868" width="13.140625" style="272" bestFit="1" customWidth="1"/>
    <col min="4869" max="4869" width="12.42578125" style="272" bestFit="1" customWidth="1"/>
    <col min="4870" max="5113" width="9.140625" style="272"/>
    <col min="5114" max="5114" width="5.140625" style="272" bestFit="1" customWidth="1"/>
    <col min="5115" max="5115" width="44" style="272" customWidth="1"/>
    <col min="5116" max="5116" width="10.7109375" style="272" bestFit="1" customWidth="1"/>
    <col min="5117" max="5117" width="4.85546875" style="272" bestFit="1" customWidth="1"/>
    <col min="5118" max="5118" width="12.42578125" style="272" bestFit="1" customWidth="1"/>
    <col min="5119" max="5119" width="11" style="272" bestFit="1" customWidth="1"/>
    <col min="5120" max="5120" width="15.42578125" style="272" bestFit="1" customWidth="1"/>
    <col min="5121" max="5121" width="14.140625" style="272" bestFit="1" customWidth="1"/>
    <col min="5122" max="5122" width="15.5703125" style="272" bestFit="1" customWidth="1"/>
    <col min="5123" max="5123" width="12.42578125" style="272" bestFit="1" customWidth="1"/>
    <col min="5124" max="5124" width="13.140625" style="272" bestFit="1" customWidth="1"/>
    <col min="5125" max="5125" width="12.42578125" style="272" bestFit="1" customWidth="1"/>
    <col min="5126" max="5369" width="9.140625" style="272"/>
    <col min="5370" max="5370" width="5.140625" style="272" bestFit="1" customWidth="1"/>
    <col min="5371" max="5371" width="44" style="272" customWidth="1"/>
    <col min="5372" max="5372" width="10.7109375" style="272" bestFit="1" customWidth="1"/>
    <col min="5373" max="5373" width="4.85546875" style="272" bestFit="1" customWidth="1"/>
    <col min="5374" max="5374" width="12.42578125" style="272" bestFit="1" customWidth="1"/>
    <col min="5375" max="5375" width="11" style="272" bestFit="1" customWidth="1"/>
    <col min="5376" max="5376" width="15.42578125" style="272" bestFit="1" customWidth="1"/>
    <col min="5377" max="5377" width="14.140625" style="272" bestFit="1" customWidth="1"/>
    <col min="5378" max="5378" width="15.5703125" style="272" bestFit="1" customWidth="1"/>
    <col min="5379" max="5379" width="12.42578125" style="272" bestFit="1" customWidth="1"/>
    <col min="5380" max="5380" width="13.140625" style="272" bestFit="1" customWidth="1"/>
    <col min="5381" max="5381" width="12.42578125" style="272" bestFit="1" customWidth="1"/>
    <col min="5382" max="5625" width="9.140625" style="272"/>
    <col min="5626" max="5626" width="5.140625" style="272" bestFit="1" customWidth="1"/>
    <col min="5627" max="5627" width="44" style="272" customWidth="1"/>
    <col min="5628" max="5628" width="10.7109375" style="272" bestFit="1" customWidth="1"/>
    <col min="5629" max="5629" width="4.85546875" style="272" bestFit="1" customWidth="1"/>
    <col min="5630" max="5630" width="12.42578125" style="272" bestFit="1" customWidth="1"/>
    <col min="5631" max="5631" width="11" style="272" bestFit="1" customWidth="1"/>
    <col min="5632" max="5632" width="15.42578125" style="272" bestFit="1" customWidth="1"/>
    <col min="5633" max="5633" width="14.140625" style="272" bestFit="1" customWidth="1"/>
    <col min="5634" max="5634" width="15.5703125" style="272" bestFit="1" customWidth="1"/>
    <col min="5635" max="5635" width="12.42578125" style="272" bestFit="1" customWidth="1"/>
    <col min="5636" max="5636" width="13.140625" style="272" bestFit="1" customWidth="1"/>
    <col min="5637" max="5637" width="12.42578125" style="272" bestFit="1" customWidth="1"/>
    <col min="5638" max="5881" width="9.140625" style="272"/>
    <col min="5882" max="5882" width="5.140625" style="272" bestFit="1" customWidth="1"/>
    <col min="5883" max="5883" width="44" style="272" customWidth="1"/>
    <col min="5884" max="5884" width="10.7109375" style="272" bestFit="1" customWidth="1"/>
    <col min="5885" max="5885" width="4.85546875" style="272" bestFit="1" customWidth="1"/>
    <col min="5886" max="5886" width="12.42578125" style="272" bestFit="1" customWidth="1"/>
    <col min="5887" max="5887" width="11" style="272" bestFit="1" customWidth="1"/>
    <col min="5888" max="5888" width="15.42578125" style="272" bestFit="1" customWidth="1"/>
    <col min="5889" max="5889" width="14.140625" style="272" bestFit="1" customWidth="1"/>
    <col min="5890" max="5890" width="15.5703125" style="272" bestFit="1" customWidth="1"/>
    <col min="5891" max="5891" width="12.42578125" style="272" bestFit="1" customWidth="1"/>
    <col min="5892" max="5892" width="13.140625" style="272" bestFit="1" customWidth="1"/>
    <col min="5893" max="5893" width="12.42578125" style="272" bestFit="1" customWidth="1"/>
    <col min="5894" max="6137" width="9.140625" style="272"/>
    <col min="6138" max="6138" width="5.140625" style="272" bestFit="1" customWidth="1"/>
    <col min="6139" max="6139" width="44" style="272" customWidth="1"/>
    <col min="6140" max="6140" width="10.7109375" style="272" bestFit="1" customWidth="1"/>
    <col min="6141" max="6141" width="4.85546875" style="272" bestFit="1" customWidth="1"/>
    <col min="6142" max="6142" width="12.42578125" style="272" bestFit="1" customWidth="1"/>
    <col min="6143" max="6143" width="11" style="272" bestFit="1" customWidth="1"/>
    <col min="6144" max="6144" width="15.42578125" style="272" bestFit="1" customWidth="1"/>
    <col min="6145" max="6145" width="14.140625" style="272" bestFit="1" customWidth="1"/>
    <col min="6146" max="6146" width="15.5703125" style="272" bestFit="1" customWidth="1"/>
    <col min="6147" max="6147" width="12.42578125" style="272" bestFit="1" customWidth="1"/>
    <col min="6148" max="6148" width="13.140625" style="272" bestFit="1" customWidth="1"/>
    <col min="6149" max="6149" width="12.42578125" style="272" bestFit="1" customWidth="1"/>
    <col min="6150" max="6393" width="9.140625" style="272"/>
    <col min="6394" max="6394" width="5.140625" style="272" bestFit="1" customWidth="1"/>
    <col min="6395" max="6395" width="44" style="272" customWidth="1"/>
    <col min="6396" max="6396" width="10.7109375" style="272" bestFit="1" customWidth="1"/>
    <col min="6397" max="6397" width="4.85546875" style="272" bestFit="1" customWidth="1"/>
    <col min="6398" max="6398" width="12.42578125" style="272" bestFit="1" customWidth="1"/>
    <col min="6399" max="6399" width="11" style="272" bestFit="1" customWidth="1"/>
    <col min="6400" max="6400" width="15.42578125" style="272" bestFit="1" customWidth="1"/>
    <col min="6401" max="6401" width="14.140625" style="272" bestFit="1" customWidth="1"/>
    <col min="6402" max="6402" width="15.5703125" style="272" bestFit="1" customWidth="1"/>
    <col min="6403" max="6403" width="12.42578125" style="272" bestFit="1" customWidth="1"/>
    <col min="6404" max="6404" width="13.140625" style="272" bestFit="1" customWidth="1"/>
    <col min="6405" max="6405" width="12.42578125" style="272" bestFit="1" customWidth="1"/>
    <col min="6406" max="6649" width="9.140625" style="272"/>
    <col min="6650" max="6650" width="5.140625" style="272" bestFit="1" customWidth="1"/>
    <col min="6651" max="6651" width="44" style="272" customWidth="1"/>
    <col min="6652" max="6652" width="10.7109375" style="272" bestFit="1" customWidth="1"/>
    <col min="6653" max="6653" width="4.85546875" style="272" bestFit="1" customWidth="1"/>
    <col min="6654" max="6654" width="12.42578125" style="272" bestFit="1" customWidth="1"/>
    <col min="6655" max="6655" width="11" style="272" bestFit="1" customWidth="1"/>
    <col min="6656" max="6656" width="15.42578125" style="272" bestFit="1" customWidth="1"/>
    <col min="6657" max="6657" width="14.140625" style="272" bestFit="1" customWidth="1"/>
    <col min="6658" max="6658" width="15.5703125" style="272" bestFit="1" customWidth="1"/>
    <col min="6659" max="6659" width="12.42578125" style="272" bestFit="1" customWidth="1"/>
    <col min="6660" max="6660" width="13.140625" style="272" bestFit="1" customWidth="1"/>
    <col min="6661" max="6661" width="12.42578125" style="272" bestFit="1" customWidth="1"/>
    <col min="6662" max="6905" width="9.140625" style="272"/>
    <col min="6906" max="6906" width="5.140625" style="272" bestFit="1" customWidth="1"/>
    <col min="6907" max="6907" width="44" style="272" customWidth="1"/>
    <col min="6908" max="6908" width="10.7109375" style="272" bestFit="1" customWidth="1"/>
    <col min="6909" max="6909" width="4.85546875" style="272" bestFit="1" customWidth="1"/>
    <col min="6910" max="6910" width="12.42578125" style="272" bestFit="1" customWidth="1"/>
    <col min="6911" max="6911" width="11" style="272" bestFit="1" customWidth="1"/>
    <col min="6912" max="6912" width="15.42578125" style="272" bestFit="1" customWidth="1"/>
    <col min="6913" max="6913" width="14.140625" style="272" bestFit="1" customWidth="1"/>
    <col min="6914" max="6914" width="15.5703125" style="272" bestFit="1" customWidth="1"/>
    <col min="6915" max="6915" width="12.42578125" style="272" bestFit="1" customWidth="1"/>
    <col min="6916" max="6916" width="13.140625" style="272" bestFit="1" customWidth="1"/>
    <col min="6917" max="6917" width="12.42578125" style="272" bestFit="1" customWidth="1"/>
    <col min="6918" max="7161" width="9.140625" style="272"/>
    <col min="7162" max="7162" width="5.140625" style="272" bestFit="1" customWidth="1"/>
    <col min="7163" max="7163" width="44" style="272" customWidth="1"/>
    <col min="7164" max="7164" width="10.7109375" style="272" bestFit="1" customWidth="1"/>
    <col min="7165" max="7165" width="4.85546875" style="272" bestFit="1" customWidth="1"/>
    <col min="7166" max="7166" width="12.42578125" style="272" bestFit="1" customWidth="1"/>
    <col min="7167" max="7167" width="11" style="272" bestFit="1" customWidth="1"/>
    <col min="7168" max="7168" width="15.42578125" style="272" bestFit="1" customWidth="1"/>
    <col min="7169" max="7169" width="14.140625" style="272" bestFit="1" customWidth="1"/>
    <col min="7170" max="7170" width="15.5703125" style="272" bestFit="1" customWidth="1"/>
    <col min="7171" max="7171" width="12.42578125" style="272" bestFit="1" customWidth="1"/>
    <col min="7172" max="7172" width="13.140625" style="272" bestFit="1" customWidth="1"/>
    <col min="7173" max="7173" width="12.42578125" style="272" bestFit="1" customWidth="1"/>
    <col min="7174" max="7417" width="9.140625" style="272"/>
    <col min="7418" max="7418" width="5.140625" style="272" bestFit="1" customWidth="1"/>
    <col min="7419" max="7419" width="44" style="272" customWidth="1"/>
    <col min="7420" max="7420" width="10.7109375" style="272" bestFit="1" customWidth="1"/>
    <col min="7421" max="7421" width="4.85546875" style="272" bestFit="1" customWidth="1"/>
    <col min="7422" max="7422" width="12.42578125" style="272" bestFit="1" customWidth="1"/>
    <col min="7423" max="7423" width="11" style="272" bestFit="1" customWidth="1"/>
    <col min="7424" max="7424" width="15.42578125" style="272" bestFit="1" customWidth="1"/>
    <col min="7425" max="7425" width="14.140625" style="272" bestFit="1" customWidth="1"/>
    <col min="7426" max="7426" width="15.5703125" style="272" bestFit="1" customWidth="1"/>
    <col min="7427" max="7427" width="12.42578125" style="272" bestFit="1" customWidth="1"/>
    <col min="7428" max="7428" width="13.140625" style="272" bestFit="1" customWidth="1"/>
    <col min="7429" max="7429" width="12.42578125" style="272" bestFit="1" customWidth="1"/>
    <col min="7430" max="7673" width="9.140625" style="272"/>
    <col min="7674" max="7674" width="5.140625" style="272" bestFit="1" customWidth="1"/>
    <col min="7675" max="7675" width="44" style="272" customWidth="1"/>
    <col min="7676" max="7676" width="10.7109375" style="272" bestFit="1" customWidth="1"/>
    <col min="7677" max="7677" width="4.85546875" style="272" bestFit="1" customWidth="1"/>
    <col min="7678" max="7678" width="12.42578125" style="272" bestFit="1" customWidth="1"/>
    <col min="7679" max="7679" width="11" style="272" bestFit="1" customWidth="1"/>
    <col min="7680" max="7680" width="15.42578125" style="272" bestFit="1" customWidth="1"/>
    <col min="7681" max="7681" width="14.140625" style="272" bestFit="1" customWidth="1"/>
    <col min="7682" max="7682" width="15.5703125" style="272" bestFit="1" customWidth="1"/>
    <col min="7683" max="7683" width="12.42578125" style="272" bestFit="1" customWidth="1"/>
    <col min="7684" max="7684" width="13.140625" style="272" bestFit="1" customWidth="1"/>
    <col min="7685" max="7685" width="12.42578125" style="272" bestFit="1" customWidth="1"/>
    <col min="7686" max="7929" width="9.140625" style="272"/>
    <col min="7930" max="7930" width="5.140625" style="272" bestFit="1" customWidth="1"/>
    <col min="7931" max="7931" width="44" style="272" customWidth="1"/>
    <col min="7932" max="7932" width="10.7109375" style="272" bestFit="1" customWidth="1"/>
    <col min="7933" max="7933" width="4.85546875" style="272" bestFit="1" customWidth="1"/>
    <col min="7934" max="7934" width="12.42578125" style="272" bestFit="1" customWidth="1"/>
    <col min="7935" max="7935" width="11" style="272" bestFit="1" customWidth="1"/>
    <col min="7936" max="7936" width="15.42578125" style="272" bestFit="1" customWidth="1"/>
    <col min="7937" max="7937" width="14.140625" style="272" bestFit="1" customWidth="1"/>
    <col min="7938" max="7938" width="15.5703125" style="272" bestFit="1" customWidth="1"/>
    <col min="7939" max="7939" width="12.42578125" style="272" bestFit="1" customWidth="1"/>
    <col min="7940" max="7940" width="13.140625" style="272" bestFit="1" customWidth="1"/>
    <col min="7941" max="7941" width="12.42578125" style="272" bestFit="1" customWidth="1"/>
    <col min="7942" max="8185" width="9.140625" style="272"/>
    <col min="8186" max="8186" width="5.140625" style="272" bestFit="1" customWidth="1"/>
    <col min="8187" max="8187" width="44" style="272" customWidth="1"/>
    <col min="8188" max="8188" width="10.7109375" style="272" bestFit="1" customWidth="1"/>
    <col min="8189" max="8189" width="4.85546875" style="272" bestFit="1" customWidth="1"/>
    <col min="8190" max="8190" width="12.42578125" style="272" bestFit="1" customWidth="1"/>
    <col min="8191" max="8191" width="11" style="272" bestFit="1" customWidth="1"/>
    <col min="8192" max="8192" width="15.42578125" style="272" bestFit="1" customWidth="1"/>
    <col min="8193" max="8193" width="14.140625" style="272" bestFit="1" customWidth="1"/>
    <col min="8194" max="8194" width="15.5703125" style="272" bestFit="1" customWidth="1"/>
    <col min="8195" max="8195" width="12.42578125" style="272" bestFit="1" customWidth="1"/>
    <col min="8196" max="8196" width="13.140625" style="272" bestFit="1" customWidth="1"/>
    <col min="8197" max="8197" width="12.42578125" style="272" bestFit="1" customWidth="1"/>
    <col min="8198" max="8441" width="9.140625" style="272"/>
    <col min="8442" max="8442" width="5.140625" style="272" bestFit="1" customWidth="1"/>
    <col min="8443" max="8443" width="44" style="272" customWidth="1"/>
    <col min="8444" max="8444" width="10.7109375" style="272" bestFit="1" customWidth="1"/>
    <col min="8445" max="8445" width="4.85546875" style="272" bestFit="1" customWidth="1"/>
    <col min="8446" max="8446" width="12.42578125" style="272" bestFit="1" customWidth="1"/>
    <col min="8447" max="8447" width="11" style="272" bestFit="1" customWidth="1"/>
    <col min="8448" max="8448" width="15.42578125" style="272" bestFit="1" customWidth="1"/>
    <col min="8449" max="8449" width="14.140625" style="272" bestFit="1" customWidth="1"/>
    <col min="8450" max="8450" width="15.5703125" style="272" bestFit="1" customWidth="1"/>
    <col min="8451" max="8451" width="12.42578125" style="272" bestFit="1" customWidth="1"/>
    <col min="8452" max="8452" width="13.140625" style="272" bestFit="1" customWidth="1"/>
    <col min="8453" max="8453" width="12.42578125" style="272" bestFit="1" customWidth="1"/>
    <col min="8454" max="8697" width="9.140625" style="272"/>
    <col min="8698" max="8698" width="5.140625" style="272" bestFit="1" customWidth="1"/>
    <col min="8699" max="8699" width="44" style="272" customWidth="1"/>
    <col min="8700" max="8700" width="10.7109375" style="272" bestFit="1" customWidth="1"/>
    <col min="8701" max="8701" width="4.85546875" style="272" bestFit="1" customWidth="1"/>
    <col min="8702" max="8702" width="12.42578125" style="272" bestFit="1" customWidth="1"/>
    <col min="8703" max="8703" width="11" style="272" bestFit="1" customWidth="1"/>
    <col min="8704" max="8704" width="15.42578125" style="272" bestFit="1" customWidth="1"/>
    <col min="8705" max="8705" width="14.140625" style="272" bestFit="1" customWidth="1"/>
    <col min="8706" max="8706" width="15.5703125" style="272" bestFit="1" customWidth="1"/>
    <col min="8707" max="8707" width="12.42578125" style="272" bestFit="1" customWidth="1"/>
    <col min="8708" max="8708" width="13.140625" style="272" bestFit="1" customWidth="1"/>
    <col min="8709" max="8709" width="12.42578125" style="272" bestFit="1" customWidth="1"/>
    <col min="8710" max="8953" width="9.140625" style="272"/>
    <col min="8954" max="8954" width="5.140625" style="272" bestFit="1" customWidth="1"/>
    <col min="8955" max="8955" width="44" style="272" customWidth="1"/>
    <col min="8956" max="8956" width="10.7109375" style="272" bestFit="1" customWidth="1"/>
    <col min="8957" max="8957" width="4.85546875" style="272" bestFit="1" customWidth="1"/>
    <col min="8958" max="8958" width="12.42578125" style="272" bestFit="1" customWidth="1"/>
    <col min="8959" max="8959" width="11" style="272" bestFit="1" customWidth="1"/>
    <col min="8960" max="8960" width="15.42578125" style="272" bestFit="1" customWidth="1"/>
    <col min="8961" max="8961" width="14.140625" style="272" bestFit="1" customWidth="1"/>
    <col min="8962" max="8962" width="15.5703125" style="272" bestFit="1" customWidth="1"/>
    <col min="8963" max="8963" width="12.42578125" style="272" bestFit="1" customWidth="1"/>
    <col min="8964" max="8964" width="13.140625" style="272" bestFit="1" customWidth="1"/>
    <col min="8965" max="8965" width="12.42578125" style="272" bestFit="1" customWidth="1"/>
    <col min="8966" max="9209" width="9.140625" style="272"/>
    <col min="9210" max="9210" width="5.140625" style="272" bestFit="1" customWidth="1"/>
    <col min="9211" max="9211" width="44" style="272" customWidth="1"/>
    <col min="9212" max="9212" width="10.7109375" style="272" bestFit="1" customWidth="1"/>
    <col min="9213" max="9213" width="4.85546875" style="272" bestFit="1" customWidth="1"/>
    <col min="9214" max="9214" width="12.42578125" style="272" bestFit="1" customWidth="1"/>
    <col min="9215" max="9215" width="11" style="272" bestFit="1" customWidth="1"/>
    <col min="9216" max="9216" width="15.42578125" style="272" bestFit="1" customWidth="1"/>
    <col min="9217" max="9217" width="14.140625" style="272" bestFit="1" customWidth="1"/>
    <col min="9218" max="9218" width="15.5703125" style="272" bestFit="1" customWidth="1"/>
    <col min="9219" max="9219" width="12.42578125" style="272" bestFit="1" customWidth="1"/>
    <col min="9220" max="9220" width="13.140625" style="272" bestFit="1" customWidth="1"/>
    <col min="9221" max="9221" width="12.42578125" style="272" bestFit="1" customWidth="1"/>
    <col min="9222" max="9465" width="9.140625" style="272"/>
    <col min="9466" max="9466" width="5.140625" style="272" bestFit="1" customWidth="1"/>
    <col min="9467" max="9467" width="44" style="272" customWidth="1"/>
    <col min="9468" max="9468" width="10.7109375" style="272" bestFit="1" customWidth="1"/>
    <col min="9469" max="9469" width="4.85546875" style="272" bestFit="1" customWidth="1"/>
    <col min="9470" max="9470" width="12.42578125" style="272" bestFit="1" customWidth="1"/>
    <col min="9471" max="9471" width="11" style="272" bestFit="1" customWidth="1"/>
    <col min="9472" max="9472" width="15.42578125" style="272" bestFit="1" customWidth="1"/>
    <col min="9473" max="9473" width="14.140625" style="272" bestFit="1" customWidth="1"/>
    <col min="9474" max="9474" width="15.5703125" style="272" bestFit="1" customWidth="1"/>
    <col min="9475" max="9475" width="12.42578125" style="272" bestFit="1" customWidth="1"/>
    <col min="9476" max="9476" width="13.140625" style="272" bestFit="1" customWidth="1"/>
    <col min="9477" max="9477" width="12.42578125" style="272" bestFit="1" customWidth="1"/>
    <col min="9478" max="9721" width="9.140625" style="272"/>
    <col min="9722" max="9722" width="5.140625" style="272" bestFit="1" customWidth="1"/>
    <col min="9723" max="9723" width="44" style="272" customWidth="1"/>
    <col min="9724" max="9724" width="10.7109375" style="272" bestFit="1" customWidth="1"/>
    <col min="9725" max="9725" width="4.85546875" style="272" bestFit="1" customWidth="1"/>
    <col min="9726" max="9726" width="12.42578125" style="272" bestFit="1" customWidth="1"/>
    <col min="9727" max="9727" width="11" style="272" bestFit="1" customWidth="1"/>
    <col min="9728" max="9728" width="15.42578125" style="272" bestFit="1" customWidth="1"/>
    <col min="9729" max="9729" width="14.140625" style="272" bestFit="1" customWidth="1"/>
    <col min="9730" max="9730" width="15.5703125" style="272" bestFit="1" customWidth="1"/>
    <col min="9731" max="9731" width="12.42578125" style="272" bestFit="1" customWidth="1"/>
    <col min="9732" max="9732" width="13.140625" style="272" bestFit="1" customWidth="1"/>
    <col min="9733" max="9733" width="12.42578125" style="272" bestFit="1" customWidth="1"/>
    <col min="9734" max="9977" width="9.140625" style="272"/>
    <col min="9978" max="9978" width="5.140625" style="272" bestFit="1" customWidth="1"/>
    <col min="9979" max="9979" width="44" style="272" customWidth="1"/>
    <col min="9980" max="9980" width="10.7109375" style="272" bestFit="1" customWidth="1"/>
    <col min="9981" max="9981" width="4.85546875" style="272" bestFit="1" customWidth="1"/>
    <col min="9982" max="9982" width="12.42578125" style="272" bestFit="1" customWidth="1"/>
    <col min="9983" max="9983" width="11" style="272" bestFit="1" customWidth="1"/>
    <col min="9984" max="9984" width="15.42578125" style="272" bestFit="1" customWidth="1"/>
    <col min="9985" max="9985" width="14.140625" style="272" bestFit="1" customWidth="1"/>
    <col min="9986" max="9986" width="15.5703125" style="272" bestFit="1" customWidth="1"/>
    <col min="9987" max="9987" width="12.42578125" style="272" bestFit="1" customWidth="1"/>
    <col min="9988" max="9988" width="13.140625" style="272" bestFit="1" customWidth="1"/>
    <col min="9989" max="9989" width="12.42578125" style="272" bestFit="1" customWidth="1"/>
    <col min="9990" max="10233" width="9.140625" style="272"/>
    <col min="10234" max="10234" width="5.140625" style="272" bestFit="1" customWidth="1"/>
    <col min="10235" max="10235" width="44" style="272" customWidth="1"/>
    <col min="10236" max="10236" width="10.7109375" style="272" bestFit="1" customWidth="1"/>
    <col min="10237" max="10237" width="4.85546875" style="272" bestFit="1" customWidth="1"/>
    <col min="10238" max="10238" width="12.42578125" style="272" bestFit="1" customWidth="1"/>
    <col min="10239" max="10239" width="11" style="272" bestFit="1" customWidth="1"/>
    <col min="10240" max="10240" width="15.42578125" style="272" bestFit="1" customWidth="1"/>
    <col min="10241" max="10241" width="14.140625" style="272" bestFit="1" customWidth="1"/>
    <col min="10242" max="10242" width="15.5703125" style="272" bestFit="1" customWidth="1"/>
    <col min="10243" max="10243" width="12.42578125" style="272" bestFit="1" customWidth="1"/>
    <col min="10244" max="10244" width="13.140625" style="272" bestFit="1" customWidth="1"/>
    <col min="10245" max="10245" width="12.42578125" style="272" bestFit="1" customWidth="1"/>
    <col min="10246" max="10489" width="9.140625" style="272"/>
    <col min="10490" max="10490" width="5.140625" style="272" bestFit="1" customWidth="1"/>
    <col min="10491" max="10491" width="44" style="272" customWidth="1"/>
    <col min="10492" max="10492" width="10.7109375" style="272" bestFit="1" customWidth="1"/>
    <col min="10493" max="10493" width="4.85546875" style="272" bestFit="1" customWidth="1"/>
    <col min="10494" max="10494" width="12.42578125" style="272" bestFit="1" customWidth="1"/>
    <col min="10495" max="10495" width="11" style="272" bestFit="1" customWidth="1"/>
    <col min="10496" max="10496" width="15.42578125" style="272" bestFit="1" customWidth="1"/>
    <col min="10497" max="10497" width="14.140625" style="272" bestFit="1" customWidth="1"/>
    <col min="10498" max="10498" width="15.5703125" style="272" bestFit="1" customWidth="1"/>
    <col min="10499" max="10499" width="12.42578125" style="272" bestFit="1" customWidth="1"/>
    <col min="10500" max="10500" width="13.140625" style="272" bestFit="1" customWidth="1"/>
    <col min="10501" max="10501" width="12.42578125" style="272" bestFit="1" customWidth="1"/>
    <col min="10502" max="10745" width="9.140625" style="272"/>
    <col min="10746" max="10746" width="5.140625" style="272" bestFit="1" customWidth="1"/>
    <col min="10747" max="10747" width="44" style="272" customWidth="1"/>
    <col min="10748" max="10748" width="10.7109375" style="272" bestFit="1" customWidth="1"/>
    <col min="10749" max="10749" width="4.85546875" style="272" bestFit="1" customWidth="1"/>
    <col min="10750" max="10750" width="12.42578125" style="272" bestFit="1" customWidth="1"/>
    <col min="10751" max="10751" width="11" style="272" bestFit="1" customWidth="1"/>
    <col min="10752" max="10752" width="15.42578125" style="272" bestFit="1" customWidth="1"/>
    <col min="10753" max="10753" width="14.140625" style="272" bestFit="1" customWidth="1"/>
    <col min="10754" max="10754" width="15.5703125" style="272" bestFit="1" customWidth="1"/>
    <col min="10755" max="10755" width="12.42578125" style="272" bestFit="1" customWidth="1"/>
    <col min="10756" max="10756" width="13.140625" style="272" bestFit="1" customWidth="1"/>
    <col min="10757" max="10757" width="12.42578125" style="272" bestFit="1" customWidth="1"/>
    <col min="10758" max="11001" width="9.140625" style="272"/>
    <col min="11002" max="11002" width="5.140625" style="272" bestFit="1" customWidth="1"/>
    <col min="11003" max="11003" width="44" style="272" customWidth="1"/>
    <col min="11004" max="11004" width="10.7109375" style="272" bestFit="1" customWidth="1"/>
    <col min="11005" max="11005" width="4.85546875" style="272" bestFit="1" customWidth="1"/>
    <col min="11006" max="11006" width="12.42578125" style="272" bestFit="1" customWidth="1"/>
    <col min="11007" max="11007" width="11" style="272" bestFit="1" customWidth="1"/>
    <col min="11008" max="11008" width="15.42578125" style="272" bestFit="1" customWidth="1"/>
    <col min="11009" max="11009" width="14.140625" style="272" bestFit="1" customWidth="1"/>
    <col min="11010" max="11010" width="15.5703125" style="272" bestFit="1" customWidth="1"/>
    <col min="11011" max="11011" width="12.42578125" style="272" bestFit="1" customWidth="1"/>
    <col min="11012" max="11012" width="13.140625" style="272" bestFit="1" customWidth="1"/>
    <col min="11013" max="11013" width="12.42578125" style="272" bestFit="1" customWidth="1"/>
    <col min="11014" max="11257" width="9.140625" style="272"/>
    <col min="11258" max="11258" width="5.140625" style="272" bestFit="1" customWidth="1"/>
    <col min="11259" max="11259" width="44" style="272" customWidth="1"/>
    <col min="11260" max="11260" width="10.7109375" style="272" bestFit="1" customWidth="1"/>
    <col min="11261" max="11261" width="4.85546875" style="272" bestFit="1" customWidth="1"/>
    <col min="11262" max="11262" width="12.42578125" style="272" bestFit="1" customWidth="1"/>
    <col min="11263" max="11263" width="11" style="272" bestFit="1" customWidth="1"/>
    <col min="11264" max="11264" width="15.42578125" style="272" bestFit="1" customWidth="1"/>
    <col min="11265" max="11265" width="14.140625" style="272" bestFit="1" customWidth="1"/>
    <col min="11266" max="11266" width="15.5703125" style="272" bestFit="1" customWidth="1"/>
    <col min="11267" max="11267" width="12.42578125" style="272" bestFit="1" customWidth="1"/>
    <col min="11268" max="11268" width="13.140625" style="272" bestFit="1" customWidth="1"/>
    <col min="11269" max="11269" width="12.42578125" style="272" bestFit="1" customWidth="1"/>
    <col min="11270" max="11513" width="9.140625" style="272"/>
    <col min="11514" max="11514" width="5.140625" style="272" bestFit="1" customWidth="1"/>
    <col min="11515" max="11515" width="44" style="272" customWidth="1"/>
    <col min="11516" max="11516" width="10.7109375" style="272" bestFit="1" customWidth="1"/>
    <col min="11517" max="11517" width="4.85546875" style="272" bestFit="1" customWidth="1"/>
    <col min="11518" max="11518" width="12.42578125" style="272" bestFit="1" customWidth="1"/>
    <col min="11519" max="11519" width="11" style="272" bestFit="1" customWidth="1"/>
    <col min="11520" max="11520" width="15.42578125" style="272" bestFit="1" customWidth="1"/>
    <col min="11521" max="11521" width="14.140625" style="272" bestFit="1" customWidth="1"/>
    <col min="11522" max="11522" width="15.5703125" style="272" bestFit="1" customWidth="1"/>
    <col min="11523" max="11523" width="12.42578125" style="272" bestFit="1" customWidth="1"/>
    <col min="11524" max="11524" width="13.140625" style="272" bestFit="1" customWidth="1"/>
    <col min="11525" max="11525" width="12.42578125" style="272" bestFit="1" customWidth="1"/>
    <col min="11526" max="11769" width="9.140625" style="272"/>
    <col min="11770" max="11770" width="5.140625" style="272" bestFit="1" customWidth="1"/>
    <col min="11771" max="11771" width="44" style="272" customWidth="1"/>
    <col min="11772" max="11772" width="10.7109375" style="272" bestFit="1" customWidth="1"/>
    <col min="11773" max="11773" width="4.85546875" style="272" bestFit="1" customWidth="1"/>
    <col min="11774" max="11774" width="12.42578125" style="272" bestFit="1" customWidth="1"/>
    <col min="11775" max="11775" width="11" style="272" bestFit="1" customWidth="1"/>
    <col min="11776" max="11776" width="15.42578125" style="272" bestFit="1" customWidth="1"/>
    <col min="11777" max="11777" width="14.140625" style="272" bestFit="1" customWidth="1"/>
    <col min="11778" max="11778" width="15.5703125" style="272" bestFit="1" customWidth="1"/>
    <col min="11779" max="11779" width="12.42578125" style="272" bestFit="1" customWidth="1"/>
    <col min="11780" max="11780" width="13.140625" style="272" bestFit="1" customWidth="1"/>
    <col min="11781" max="11781" width="12.42578125" style="272" bestFit="1" customWidth="1"/>
    <col min="11782" max="12025" width="9.140625" style="272"/>
    <col min="12026" max="12026" width="5.140625" style="272" bestFit="1" customWidth="1"/>
    <col min="12027" max="12027" width="44" style="272" customWidth="1"/>
    <col min="12028" max="12028" width="10.7109375" style="272" bestFit="1" customWidth="1"/>
    <col min="12029" max="12029" width="4.85546875" style="272" bestFit="1" customWidth="1"/>
    <col min="12030" max="12030" width="12.42578125" style="272" bestFit="1" customWidth="1"/>
    <col min="12031" max="12031" width="11" style="272" bestFit="1" customWidth="1"/>
    <col min="12032" max="12032" width="15.42578125" style="272" bestFit="1" customWidth="1"/>
    <col min="12033" max="12033" width="14.140625" style="272" bestFit="1" customWidth="1"/>
    <col min="12034" max="12034" width="15.5703125" style="272" bestFit="1" customWidth="1"/>
    <col min="12035" max="12035" width="12.42578125" style="272" bestFit="1" customWidth="1"/>
    <col min="12036" max="12036" width="13.140625" style="272" bestFit="1" customWidth="1"/>
    <col min="12037" max="12037" width="12.42578125" style="272" bestFit="1" customWidth="1"/>
    <col min="12038" max="12281" width="9.140625" style="272"/>
    <col min="12282" max="12282" width="5.140625" style="272" bestFit="1" customWidth="1"/>
    <col min="12283" max="12283" width="44" style="272" customWidth="1"/>
    <col min="12284" max="12284" width="10.7109375" style="272" bestFit="1" customWidth="1"/>
    <col min="12285" max="12285" width="4.85546875" style="272" bestFit="1" customWidth="1"/>
    <col min="12286" max="12286" width="12.42578125" style="272" bestFit="1" customWidth="1"/>
    <col min="12287" max="12287" width="11" style="272" bestFit="1" customWidth="1"/>
    <col min="12288" max="12288" width="15.42578125" style="272" bestFit="1" customWidth="1"/>
    <col min="12289" max="12289" width="14.140625" style="272" bestFit="1" customWidth="1"/>
    <col min="12290" max="12290" width="15.5703125" style="272" bestFit="1" customWidth="1"/>
    <col min="12291" max="12291" width="12.42578125" style="272" bestFit="1" customWidth="1"/>
    <col min="12292" max="12292" width="13.140625" style="272" bestFit="1" customWidth="1"/>
    <col min="12293" max="12293" width="12.42578125" style="272" bestFit="1" customWidth="1"/>
    <col min="12294" max="12537" width="9.140625" style="272"/>
    <col min="12538" max="12538" width="5.140625" style="272" bestFit="1" customWidth="1"/>
    <col min="12539" max="12539" width="44" style="272" customWidth="1"/>
    <col min="12540" max="12540" width="10.7109375" style="272" bestFit="1" customWidth="1"/>
    <col min="12541" max="12541" width="4.85546875" style="272" bestFit="1" customWidth="1"/>
    <col min="12542" max="12542" width="12.42578125" style="272" bestFit="1" customWidth="1"/>
    <col min="12543" max="12543" width="11" style="272" bestFit="1" customWidth="1"/>
    <col min="12544" max="12544" width="15.42578125" style="272" bestFit="1" customWidth="1"/>
    <col min="12545" max="12545" width="14.140625" style="272" bestFit="1" customWidth="1"/>
    <col min="12546" max="12546" width="15.5703125" style="272" bestFit="1" customWidth="1"/>
    <col min="12547" max="12547" width="12.42578125" style="272" bestFit="1" customWidth="1"/>
    <col min="12548" max="12548" width="13.140625" style="272" bestFit="1" customWidth="1"/>
    <col min="12549" max="12549" width="12.42578125" style="272" bestFit="1" customWidth="1"/>
    <col min="12550" max="12793" width="9.140625" style="272"/>
    <col min="12794" max="12794" width="5.140625" style="272" bestFit="1" customWidth="1"/>
    <col min="12795" max="12795" width="44" style="272" customWidth="1"/>
    <col min="12796" max="12796" width="10.7109375" style="272" bestFit="1" customWidth="1"/>
    <col min="12797" max="12797" width="4.85546875" style="272" bestFit="1" customWidth="1"/>
    <col min="12798" max="12798" width="12.42578125" style="272" bestFit="1" customWidth="1"/>
    <col min="12799" max="12799" width="11" style="272" bestFit="1" customWidth="1"/>
    <col min="12800" max="12800" width="15.42578125" style="272" bestFit="1" customWidth="1"/>
    <col min="12801" max="12801" width="14.140625" style="272" bestFit="1" customWidth="1"/>
    <col min="12802" max="12802" width="15.5703125" style="272" bestFit="1" customWidth="1"/>
    <col min="12803" max="12803" width="12.42578125" style="272" bestFit="1" customWidth="1"/>
    <col min="12804" max="12804" width="13.140625" style="272" bestFit="1" customWidth="1"/>
    <col min="12805" max="12805" width="12.42578125" style="272" bestFit="1" customWidth="1"/>
    <col min="12806" max="13049" width="9.140625" style="272"/>
    <col min="13050" max="13050" width="5.140625" style="272" bestFit="1" customWidth="1"/>
    <col min="13051" max="13051" width="44" style="272" customWidth="1"/>
    <col min="13052" max="13052" width="10.7109375" style="272" bestFit="1" customWidth="1"/>
    <col min="13053" max="13053" width="4.85546875" style="272" bestFit="1" customWidth="1"/>
    <col min="13054" max="13054" width="12.42578125" style="272" bestFit="1" customWidth="1"/>
    <col min="13055" max="13055" width="11" style="272" bestFit="1" customWidth="1"/>
    <col min="13056" max="13056" width="15.42578125" style="272" bestFit="1" customWidth="1"/>
    <col min="13057" max="13057" width="14.140625" style="272" bestFit="1" customWidth="1"/>
    <col min="13058" max="13058" width="15.5703125" style="272" bestFit="1" customWidth="1"/>
    <col min="13059" max="13059" width="12.42578125" style="272" bestFit="1" customWidth="1"/>
    <col min="13060" max="13060" width="13.140625" style="272" bestFit="1" customWidth="1"/>
    <col min="13061" max="13061" width="12.42578125" style="272" bestFit="1" customWidth="1"/>
    <col min="13062" max="13305" width="9.140625" style="272"/>
    <col min="13306" max="13306" width="5.140625" style="272" bestFit="1" customWidth="1"/>
    <col min="13307" max="13307" width="44" style="272" customWidth="1"/>
    <col min="13308" max="13308" width="10.7109375" style="272" bestFit="1" customWidth="1"/>
    <col min="13309" max="13309" width="4.85546875" style="272" bestFit="1" customWidth="1"/>
    <col min="13310" max="13310" width="12.42578125" style="272" bestFit="1" customWidth="1"/>
    <col min="13311" max="13311" width="11" style="272" bestFit="1" customWidth="1"/>
    <col min="13312" max="13312" width="15.42578125" style="272" bestFit="1" customWidth="1"/>
    <col min="13313" max="13313" width="14.140625" style="272" bestFit="1" customWidth="1"/>
    <col min="13314" max="13314" width="15.5703125" style="272" bestFit="1" customWidth="1"/>
    <col min="13315" max="13315" width="12.42578125" style="272" bestFit="1" customWidth="1"/>
    <col min="13316" max="13316" width="13.140625" style="272" bestFit="1" customWidth="1"/>
    <col min="13317" max="13317" width="12.42578125" style="272" bestFit="1" customWidth="1"/>
    <col min="13318" max="13561" width="9.140625" style="272"/>
    <col min="13562" max="13562" width="5.140625" style="272" bestFit="1" customWidth="1"/>
    <col min="13563" max="13563" width="44" style="272" customWidth="1"/>
    <col min="13564" max="13564" width="10.7109375" style="272" bestFit="1" customWidth="1"/>
    <col min="13565" max="13565" width="4.85546875" style="272" bestFit="1" customWidth="1"/>
    <col min="13566" max="13566" width="12.42578125" style="272" bestFit="1" customWidth="1"/>
    <col min="13567" max="13567" width="11" style="272" bestFit="1" customWidth="1"/>
    <col min="13568" max="13568" width="15.42578125" style="272" bestFit="1" customWidth="1"/>
    <col min="13569" max="13569" width="14.140625" style="272" bestFit="1" customWidth="1"/>
    <col min="13570" max="13570" width="15.5703125" style="272" bestFit="1" customWidth="1"/>
    <col min="13571" max="13571" width="12.42578125" style="272" bestFit="1" customWidth="1"/>
    <col min="13572" max="13572" width="13.140625" style="272" bestFit="1" customWidth="1"/>
    <col min="13573" max="13573" width="12.42578125" style="272" bestFit="1" customWidth="1"/>
    <col min="13574" max="13817" width="9.140625" style="272"/>
    <col min="13818" max="13818" width="5.140625" style="272" bestFit="1" customWidth="1"/>
    <col min="13819" max="13819" width="44" style="272" customWidth="1"/>
    <col min="13820" max="13820" width="10.7109375" style="272" bestFit="1" customWidth="1"/>
    <col min="13821" max="13821" width="4.85546875" style="272" bestFit="1" customWidth="1"/>
    <col min="13822" max="13822" width="12.42578125" style="272" bestFit="1" customWidth="1"/>
    <col min="13823" max="13823" width="11" style="272" bestFit="1" customWidth="1"/>
    <col min="13824" max="13824" width="15.42578125" style="272" bestFit="1" customWidth="1"/>
    <col min="13825" max="13825" width="14.140625" style="272" bestFit="1" customWidth="1"/>
    <col min="13826" max="13826" width="15.5703125" style="272" bestFit="1" customWidth="1"/>
    <col min="13827" max="13827" width="12.42578125" style="272" bestFit="1" customWidth="1"/>
    <col min="13828" max="13828" width="13.140625" style="272" bestFit="1" customWidth="1"/>
    <col min="13829" max="13829" width="12.42578125" style="272" bestFit="1" customWidth="1"/>
    <col min="13830" max="14073" width="9.140625" style="272"/>
    <col min="14074" max="14074" width="5.140625" style="272" bestFit="1" customWidth="1"/>
    <col min="14075" max="14075" width="44" style="272" customWidth="1"/>
    <col min="14076" max="14076" width="10.7109375" style="272" bestFit="1" customWidth="1"/>
    <col min="14077" max="14077" width="4.85546875" style="272" bestFit="1" customWidth="1"/>
    <col min="14078" max="14078" width="12.42578125" style="272" bestFit="1" customWidth="1"/>
    <col min="14079" max="14079" width="11" style="272" bestFit="1" customWidth="1"/>
    <col min="14080" max="14080" width="15.42578125" style="272" bestFit="1" customWidth="1"/>
    <col min="14081" max="14081" width="14.140625" style="272" bestFit="1" customWidth="1"/>
    <col min="14082" max="14082" width="15.5703125" style="272" bestFit="1" customWidth="1"/>
    <col min="14083" max="14083" width="12.42578125" style="272" bestFit="1" customWidth="1"/>
    <col min="14084" max="14084" width="13.140625" style="272" bestFit="1" customWidth="1"/>
    <col min="14085" max="14085" width="12.42578125" style="272" bestFit="1" customWidth="1"/>
    <col min="14086" max="14329" width="9.140625" style="272"/>
    <col min="14330" max="14330" width="5.140625" style="272" bestFit="1" customWidth="1"/>
    <col min="14331" max="14331" width="44" style="272" customWidth="1"/>
    <col min="14332" max="14332" width="10.7109375" style="272" bestFit="1" customWidth="1"/>
    <col min="14333" max="14333" width="4.85546875" style="272" bestFit="1" customWidth="1"/>
    <col min="14334" max="14334" width="12.42578125" style="272" bestFit="1" customWidth="1"/>
    <col min="14335" max="14335" width="11" style="272" bestFit="1" customWidth="1"/>
    <col min="14336" max="14336" width="15.42578125" style="272" bestFit="1" customWidth="1"/>
    <col min="14337" max="14337" width="14.140625" style="272" bestFit="1" customWidth="1"/>
    <col min="14338" max="14338" width="15.5703125" style="272" bestFit="1" customWidth="1"/>
    <col min="14339" max="14339" width="12.42578125" style="272" bestFit="1" customWidth="1"/>
    <col min="14340" max="14340" width="13.140625" style="272" bestFit="1" customWidth="1"/>
    <col min="14341" max="14341" width="12.42578125" style="272" bestFit="1" customWidth="1"/>
    <col min="14342" max="14585" width="9.140625" style="272"/>
    <col min="14586" max="14586" width="5.140625" style="272" bestFit="1" customWidth="1"/>
    <col min="14587" max="14587" width="44" style="272" customWidth="1"/>
    <col min="14588" max="14588" width="10.7109375" style="272" bestFit="1" customWidth="1"/>
    <col min="14589" max="14589" width="4.85546875" style="272" bestFit="1" customWidth="1"/>
    <col min="14590" max="14590" width="12.42578125" style="272" bestFit="1" customWidth="1"/>
    <col min="14591" max="14591" width="11" style="272" bestFit="1" customWidth="1"/>
    <col min="14592" max="14592" width="15.42578125" style="272" bestFit="1" customWidth="1"/>
    <col min="14593" max="14593" width="14.140625" style="272" bestFit="1" customWidth="1"/>
    <col min="14594" max="14594" width="15.5703125" style="272" bestFit="1" customWidth="1"/>
    <col min="14595" max="14595" width="12.42578125" style="272" bestFit="1" customWidth="1"/>
    <col min="14596" max="14596" width="13.140625" style="272" bestFit="1" customWidth="1"/>
    <col min="14597" max="14597" width="12.42578125" style="272" bestFit="1" customWidth="1"/>
    <col min="14598" max="14841" width="9.140625" style="272"/>
    <col min="14842" max="14842" width="5.140625" style="272" bestFit="1" customWidth="1"/>
    <col min="14843" max="14843" width="44" style="272" customWidth="1"/>
    <col min="14844" max="14844" width="10.7109375" style="272" bestFit="1" customWidth="1"/>
    <col min="14845" max="14845" width="4.85546875" style="272" bestFit="1" customWidth="1"/>
    <col min="14846" max="14846" width="12.42578125" style="272" bestFit="1" customWidth="1"/>
    <col min="14847" max="14847" width="11" style="272" bestFit="1" customWidth="1"/>
    <col min="14848" max="14848" width="15.42578125" style="272" bestFit="1" customWidth="1"/>
    <col min="14849" max="14849" width="14.140625" style="272" bestFit="1" customWidth="1"/>
    <col min="14850" max="14850" width="15.5703125" style="272" bestFit="1" customWidth="1"/>
    <col min="14851" max="14851" width="12.42578125" style="272" bestFit="1" customWidth="1"/>
    <col min="14852" max="14852" width="13.140625" style="272" bestFit="1" customWidth="1"/>
    <col min="14853" max="14853" width="12.42578125" style="272" bestFit="1" customWidth="1"/>
    <col min="14854" max="15097" width="9.140625" style="272"/>
    <col min="15098" max="15098" width="5.140625" style="272" bestFit="1" customWidth="1"/>
    <col min="15099" max="15099" width="44" style="272" customWidth="1"/>
    <col min="15100" max="15100" width="10.7109375" style="272" bestFit="1" customWidth="1"/>
    <col min="15101" max="15101" width="4.85546875" style="272" bestFit="1" customWidth="1"/>
    <col min="15102" max="15102" width="12.42578125" style="272" bestFit="1" customWidth="1"/>
    <col min="15103" max="15103" width="11" style="272" bestFit="1" customWidth="1"/>
    <col min="15104" max="15104" width="15.42578125" style="272" bestFit="1" customWidth="1"/>
    <col min="15105" max="15105" width="14.140625" style="272" bestFit="1" customWidth="1"/>
    <col min="15106" max="15106" width="15.5703125" style="272" bestFit="1" customWidth="1"/>
    <col min="15107" max="15107" width="12.42578125" style="272" bestFit="1" customWidth="1"/>
    <col min="15108" max="15108" width="13.140625" style="272" bestFit="1" customWidth="1"/>
    <col min="15109" max="15109" width="12.42578125" style="272" bestFit="1" customWidth="1"/>
    <col min="15110" max="15353" width="9.140625" style="272"/>
    <col min="15354" max="15354" width="5.140625" style="272" bestFit="1" customWidth="1"/>
    <col min="15355" max="15355" width="44" style="272" customWidth="1"/>
    <col min="15356" max="15356" width="10.7109375" style="272" bestFit="1" customWidth="1"/>
    <col min="15357" max="15357" width="4.85546875" style="272" bestFit="1" customWidth="1"/>
    <col min="15358" max="15358" width="12.42578125" style="272" bestFit="1" customWidth="1"/>
    <col min="15359" max="15359" width="11" style="272" bestFit="1" customWidth="1"/>
    <col min="15360" max="15360" width="15.42578125" style="272" bestFit="1" customWidth="1"/>
    <col min="15361" max="15361" width="14.140625" style="272" bestFit="1" customWidth="1"/>
    <col min="15362" max="15362" width="15.5703125" style="272" bestFit="1" customWidth="1"/>
    <col min="15363" max="15363" width="12.42578125" style="272" bestFit="1" customWidth="1"/>
    <col min="15364" max="15364" width="13.140625" style="272" bestFit="1" customWidth="1"/>
    <col min="15365" max="15365" width="12.42578125" style="272" bestFit="1" customWidth="1"/>
    <col min="15366" max="15609" width="9.140625" style="272"/>
    <col min="15610" max="15610" width="5.140625" style="272" bestFit="1" customWidth="1"/>
    <col min="15611" max="15611" width="44" style="272" customWidth="1"/>
    <col min="15612" max="15612" width="10.7109375" style="272" bestFit="1" customWidth="1"/>
    <col min="15613" max="15613" width="4.85546875" style="272" bestFit="1" customWidth="1"/>
    <col min="15614" max="15614" width="12.42578125" style="272" bestFit="1" customWidth="1"/>
    <col min="15615" max="15615" width="11" style="272" bestFit="1" customWidth="1"/>
    <col min="15616" max="15616" width="15.42578125" style="272" bestFit="1" customWidth="1"/>
    <col min="15617" max="15617" width="14.140625" style="272" bestFit="1" customWidth="1"/>
    <col min="15618" max="15618" width="15.5703125" style="272" bestFit="1" customWidth="1"/>
    <col min="15619" max="15619" width="12.42578125" style="272" bestFit="1" customWidth="1"/>
    <col min="15620" max="15620" width="13.140625" style="272" bestFit="1" customWidth="1"/>
    <col min="15621" max="15621" width="12.42578125" style="272" bestFit="1" customWidth="1"/>
    <col min="15622" max="15865" width="9.140625" style="272"/>
    <col min="15866" max="15866" width="5.140625" style="272" bestFit="1" customWidth="1"/>
    <col min="15867" max="15867" width="44" style="272" customWidth="1"/>
    <col min="15868" max="15868" width="10.7109375" style="272" bestFit="1" customWidth="1"/>
    <col min="15869" max="15869" width="4.85546875" style="272" bestFit="1" customWidth="1"/>
    <col min="15870" max="15870" width="12.42578125" style="272" bestFit="1" customWidth="1"/>
    <col min="15871" max="15871" width="11" style="272" bestFit="1" customWidth="1"/>
    <col min="15872" max="15872" width="15.42578125" style="272" bestFit="1" customWidth="1"/>
    <col min="15873" max="15873" width="14.140625" style="272" bestFit="1" customWidth="1"/>
    <col min="15874" max="15874" width="15.5703125" style="272" bestFit="1" customWidth="1"/>
    <col min="15875" max="15875" width="12.42578125" style="272" bestFit="1" customWidth="1"/>
    <col min="15876" max="15876" width="13.140625" style="272" bestFit="1" customWidth="1"/>
    <col min="15877" max="15877" width="12.42578125" style="272" bestFit="1" customWidth="1"/>
    <col min="15878" max="16121" width="9.140625" style="272"/>
    <col min="16122" max="16122" width="5.140625" style="272" bestFit="1" customWidth="1"/>
    <col min="16123" max="16123" width="44" style="272" customWidth="1"/>
    <col min="16124" max="16124" width="10.7109375" style="272" bestFit="1" customWidth="1"/>
    <col min="16125" max="16125" width="4.85546875" style="272" bestFit="1" customWidth="1"/>
    <col min="16126" max="16126" width="12.42578125" style="272" bestFit="1" customWidth="1"/>
    <col min="16127" max="16127" width="11" style="272" bestFit="1" customWidth="1"/>
    <col min="16128" max="16128" width="15.42578125" style="272" bestFit="1" customWidth="1"/>
    <col min="16129" max="16129" width="14.140625" style="272" bestFit="1" customWidth="1"/>
    <col min="16130" max="16130" width="15.5703125" style="272" bestFit="1" customWidth="1"/>
    <col min="16131" max="16131" width="12.42578125" style="272" bestFit="1" customWidth="1"/>
    <col min="16132" max="16132" width="13.140625" style="272" bestFit="1" customWidth="1"/>
    <col min="16133" max="16133" width="12.42578125" style="272" bestFit="1" customWidth="1"/>
    <col min="16134" max="16384" width="9.140625" style="272"/>
  </cols>
  <sheetData>
    <row r="1" spans="1:9" s="98" customFormat="1" ht="20.25" x14ac:dyDescent="0.2">
      <c r="A1" s="279"/>
      <c r="B1" s="279"/>
      <c r="C1" s="279"/>
      <c r="D1" s="279"/>
      <c r="E1" s="229"/>
      <c r="F1" s="229"/>
      <c r="G1" s="229"/>
      <c r="H1" s="229"/>
      <c r="I1" s="229"/>
    </row>
    <row r="2" spans="1:9" s="230" customFormat="1" ht="20.25" x14ac:dyDescent="0.2">
      <c r="A2" s="406" t="s">
        <v>275</v>
      </c>
      <c r="B2" s="406"/>
      <c r="C2" s="406"/>
      <c r="D2" s="406"/>
      <c r="E2" s="406"/>
      <c r="F2" s="406"/>
      <c r="G2" s="406"/>
      <c r="H2" s="406"/>
      <c r="I2" s="406"/>
    </row>
    <row r="3" spans="1:9" s="230" customFormat="1" ht="20.25" x14ac:dyDescent="0.2">
      <c r="A3" s="406" t="s">
        <v>214</v>
      </c>
      <c r="B3" s="406"/>
      <c r="C3" s="406"/>
      <c r="D3" s="406"/>
      <c r="E3" s="406"/>
      <c r="F3" s="406"/>
      <c r="G3" s="406"/>
      <c r="H3" s="406"/>
      <c r="I3" s="406"/>
    </row>
    <row r="4" spans="1:9" s="230" customFormat="1" ht="20.25" x14ac:dyDescent="0.2">
      <c r="A4" s="406" t="s">
        <v>256</v>
      </c>
      <c r="B4" s="406"/>
      <c r="C4" s="406"/>
      <c r="D4" s="406"/>
      <c r="E4" s="406"/>
      <c r="F4" s="406"/>
      <c r="G4" s="406"/>
      <c r="H4" s="406"/>
      <c r="I4" s="406"/>
    </row>
    <row r="5" spans="1:9" s="230" customFormat="1" ht="20.25" x14ac:dyDescent="0.2">
      <c r="A5" s="410" t="str">
        <f>[1]Összesítő!G9</f>
        <v>2011 Budakalász, Budai út 10.</v>
      </c>
      <c r="B5" s="410"/>
      <c r="C5" s="410"/>
      <c r="D5" s="410"/>
      <c r="E5" s="410"/>
      <c r="F5" s="410"/>
      <c r="G5" s="410"/>
      <c r="H5" s="410"/>
      <c r="I5" s="410"/>
    </row>
    <row r="6" spans="1:9" s="98" customFormat="1" ht="25.5" x14ac:dyDescent="0.2">
      <c r="A6" s="231" t="s">
        <v>0</v>
      </c>
      <c r="B6" s="232" t="s">
        <v>1</v>
      </c>
      <c r="C6" s="232" t="s">
        <v>216</v>
      </c>
      <c r="D6" s="232" t="s">
        <v>217</v>
      </c>
      <c r="E6" s="232" t="s">
        <v>4</v>
      </c>
      <c r="F6" s="232" t="s">
        <v>5</v>
      </c>
      <c r="G6" s="232" t="s">
        <v>6</v>
      </c>
      <c r="H6" s="232" t="s">
        <v>7</v>
      </c>
      <c r="I6" s="232" t="s">
        <v>8</v>
      </c>
    </row>
    <row r="7" spans="1:9" s="233" customFormat="1" ht="18" x14ac:dyDescent="0.25">
      <c r="A7" s="411" t="s">
        <v>218</v>
      </c>
      <c r="B7" s="412"/>
      <c r="C7" s="412"/>
      <c r="D7" s="412"/>
      <c r="E7" s="412"/>
      <c r="F7" s="412"/>
      <c r="G7" s="412"/>
      <c r="H7" s="412"/>
      <c r="I7" s="413"/>
    </row>
    <row r="8" spans="1:9" s="240" customFormat="1" ht="25.5" x14ac:dyDescent="0.25">
      <c r="A8" s="234" t="s">
        <v>16</v>
      </c>
      <c r="B8" s="235" t="s">
        <v>293</v>
      </c>
      <c r="C8" s="236">
        <v>2</v>
      </c>
      <c r="D8" s="237" t="s">
        <v>221</v>
      </c>
      <c r="E8" s="238">
        <v>0</v>
      </c>
      <c r="F8" s="238">
        <v>0</v>
      </c>
      <c r="G8" s="239">
        <v>0</v>
      </c>
      <c r="H8" s="239">
        <v>0</v>
      </c>
      <c r="I8" s="239">
        <v>0</v>
      </c>
    </row>
    <row r="9" spans="1:9" s="240" customFormat="1" ht="18" x14ac:dyDescent="0.25">
      <c r="A9" s="234" t="s">
        <v>17</v>
      </c>
      <c r="B9" s="235" t="s">
        <v>257</v>
      </c>
      <c r="C9" s="236">
        <v>1</v>
      </c>
      <c r="D9" s="237" t="s">
        <v>223</v>
      </c>
      <c r="E9" s="238">
        <v>0</v>
      </c>
      <c r="F9" s="238">
        <v>0</v>
      </c>
      <c r="G9" s="239">
        <v>0</v>
      </c>
      <c r="H9" s="239">
        <v>0</v>
      </c>
      <c r="I9" s="239">
        <v>0</v>
      </c>
    </row>
    <row r="10" spans="1:9" s="233" customFormat="1" ht="18" x14ac:dyDescent="0.25">
      <c r="A10" s="411" t="s">
        <v>258</v>
      </c>
      <c r="B10" s="412"/>
      <c r="C10" s="412"/>
      <c r="D10" s="412"/>
      <c r="E10" s="267"/>
      <c r="F10" s="267"/>
      <c r="G10" s="244"/>
      <c r="H10" s="244"/>
      <c r="I10" s="244"/>
    </row>
    <row r="11" spans="1:9" s="230" customFormat="1" ht="76.5" x14ac:dyDescent="0.2">
      <c r="A11" s="234"/>
      <c r="B11" s="246" t="s">
        <v>259</v>
      </c>
      <c r="C11" s="247"/>
      <c r="D11" s="248"/>
      <c r="E11" s="254"/>
      <c r="F11" s="255"/>
      <c r="G11" s="249"/>
      <c r="H11" s="249"/>
      <c r="I11" s="249"/>
    </row>
    <row r="12" spans="1:9" s="230" customFormat="1" x14ac:dyDescent="0.2">
      <c r="A12" s="234">
        <v>1</v>
      </c>
      <c r="B12" s="251" t="s">
        <v>260</v>
      </c>
      <c r="C12" s="252">
        <v>5</v>
      </c>
      <c r="D12" s="253" t="s">
        <v>220</v>
      </c>
      <c r="E12" s="238">
        <v>0</v>
      </c>
      <c r="F12" s="238">
        <v>0</v>
      </c>
      <c r="G12" s="239">
        <v>0</v>
      </c>
      <c r="H12" s="239">
        <v>0</v>
      </c>
      <c r="I12" s="239">
        <v>0</v>
      </c>
    </row>
    <row r="13" spans="1:9" s="230" customFormat="1" x14ac:dyDescent="0.2">
      <c r="A13" s="234">
        <v>2</v>
      </c>
      <c r="B13" s="251" t="s">
        <v>261</v>
      </c>
      <c r="C13" s="252">
        <v>5</v>
      </c>
      <c r="D13" s="253" t="s">
        <v>220</v>
      </c>
      <c r="E13" s="238">
        <v>0</v>
      </c>
      <c r="F13" s="238">
        <v>0</v>
      </c>
      <c r="G13" s="239">
        <v>0</v>
      </c>
      <c r="H13" s="239">
        <v>0</v>
      </c>
      <c r="I13" s="239">
        <v>0</v>
      </c>
    </row>
    <row r="14" spans="1:9" s="230" customFormat="1" ht="38.25" x14ac:dyDescent="0.2">
      <c r="A14" s="234">
        <v>3</v>
      </c>
      <c r="B14" s="235" t="s">
        <v>313</v>
      </c>
      <c r="C14" s="262">
        <v>1</v>
      </c>
      <c r="D14" s="263" t="s">
        <v>223</v>
      </c>
      <c r="E14" s="238">
        <v>0</v>
      </c>
      <c r="F14" s="238">
        <v>0</v>
      </c>
      <c r="G14" s="239">
        <v>0</v>
      </c>
      <c r="H14" s="239">
        <v>0</v>
      </c>
      <c r="I14" s="239">
        <v>0</v>
      </c>
    </row>
    <row r="15" spans="1:9" s="230" customFormat="1" ht="38.25" x14ac:dyDescent="0.2">
      <c r="A15" s="234">
        <v>4</v>
      </c>
      <c r="B15" s="235" t="s">
        <v>314</v>
      </c>
      <c r="C15" s="262">
        <v>1</v>
      </c>
      <c r="D15" s="263" t="s">
        <v>223</v>
      </c>
      <c r="E15" s="238">
        <v>0</v>
      </c>
      <c r="F15" s="238">
        <v>0</v>
      </c>
      <c r="G15" s="239">
        <v>0</v>
      </c>
      <c r="H15" s="239">
        <v>0</v>
      </c>
      <c r="I15" s="239">
        <v>0</v>
      </c>
    </row>
    <row r="16" spans="1:9" s="230" customFormat="1" ht="25.5" x14ac:dyDescent="0.2">
      <c r="A16" s="234">
        <v>5</v>
      </c>
      <c r="B16" s="235" t="s">
        <v>262</v>
      </c>
      <c r="C16" s="262">
        <v>1</v>
      </c>
      <c r="D16" s="263" t="s">
        <v>221</v>
      </c>
      <c r="E16" s="238">
        <v>0</v>
      </c>
      <c r="F16" s="238">
        <v>0</v>
      </c>
      <c r="G16" s="239">
        <v>0</v>
      </c>
      <c r="H16" s="239">
        <v>0</v>
      </c>
      <c r="I16" s="239">
        <v>0</v>
      </c>
    </row>
    <row r="17" spans="1:9" s="230" customFormat="1" ht="25.5" x14ac:dyDescent="0.2">
      <c r="A17" s="234">
        <v>6</v>
      </c>
      <c r="B17" s="235" t="s">
        <v>324</v>
      </c>
      <c r="C17" s="262">
        <v>1</v>
      </c>
      <c r="D17" s="263" t="s">
        <v>221</v>
      </c>
      <c r="E17" s="238">
        <v>0</v>
      </c>
      <c r="F17" s="238">
        <v>0</v>
      </c>
      <c r="G17" s="239">
        <v>0</v>
      </c>
      <c r="H17" s="239">
        <v>0</v>
      </c>
      <c r="I17" s="239">
        <v>0</v>
      </c>
    </row>
    <row r="18" spans="1:9" s="98" customFormat="1" x14ac:dyDescent="0.2">
      <c r="D18" s="264"/>
      <c r="E18" s="264"/>
      <c r="F18" s="264"/>
      <c r="G18" s="264"/>
      <c r="H18" s="265"/>
    </row>
    <row r="19" spans="1:9" s="98" customFormat="1" x14ac:dyDescent="0.2">
      <c r="D19" s="264"/>
      <c r="E19" s="264"/>
      <c r="G19" s="331" t="s">
        <v>9</v>
      </c>
      <c r="H19" s="331" t="s">
        <v>10</v>
      </c>
      <c r="I19" s="331" t="s">
        <v>11</v>
      </c>
    </row>
    <row r="20" spans="1:9" s="98" customFormat="1" x14ac:dyDescent="0.2">
      <c r="G20" s="332"/>
      <c r="H20" s="332"/>
      <c r="I20" s="332"/>
    </row>
    <row r="21" spans="1:9" s="98" customFormat="1" ht="15.75" x14ac:dyDescent="0.25">
      <c r="A21" s="268"/>
      <c r="C21" s="333" t="s">
        <v>256</v>
      </c>
      <c r="D21" s="407"/>
      <c r="E21" s="334"/>
      <c r="F21" s="89" t="s">
        <v>12</v>
      </c>
      <c r="G21" s="156">
        <v>0</v>
      </c>
      <c r="H21" s="156">
        <v>0</v>
      </c>
      <c r="I21" s="156">
        <v>0</v>
      </c>
    </row>
    <row r="22" spans="1:9" s="98" customFormat="1" ht="15.75" x14ac:dyDescent="0.25">
      <c r="A22" s="268"/>
      <c r="C22" s="335"/>
      <c r="D22" s="408"/>
      <c r="E22" s="336"/>
      <c r="F22" s="89" t="s">
        <v>2</v>
      </c>
      <c r="G22" s="156">
        <v>0</v>
      </c>
      <c r="H22" s="156">
        <v>0</v>
      </c>
      <c r="I22" s="156">
        <v>0</v>
      </c>
    </row>
    <row r="23" spans="1:9" s="98" customFormat="1" ht="15.75" x14ac:dyDescent="0.25">
      <c r="C23" s="337"/>
      <c r="D23" s="409"/>
      <c r="E23" s="338"/>
      <c r="F23" s="90" t="s">
        <v>3</v>
      </c>
      <c r="G23" s="156">
        <v>0</v>
      </c>
      <c r="H23" s="156">
        <v>0</v>
      </c>
      <c r="I23" s="156">
        <v>0</v>
      </c>
    </row>
    <row r="24" spans="1:9" s="98" customFormat="1" ht="15.75" x14ac:dyDescent="0.25">
      <c r="C24" s="91"/>
      <c r="D24" s="91"/>
      <c r="E24" s="91"/>
      <c r="F24" s="92"/>
      <c r="G24" s="93"/>
      <c r="H24" s="93"/>
      <c r="I24" s="94"/>
    </row>
    <row r="25" spans="1:9" s="98" customFormat="1" ht="15" x14ac:dyDescent="0.2">
      <c r="B25" s="266"/>
    </row>
    <row r="26" spans="1:9" s="98" customFormat="1" x14ac:dyDescent="0.2">
      <c r="B26" s="269"/>
    </row>
    <row r="27" spans="1:9" s="98" customFormat="1" x14ac:dyDescent="0.2">
      <c r="B27" s="264"/>
    </row>
    <row r="28" spans="1:9" s="98" customFormat="1" x14ac:dyDescent="0.2">
      <c r="B28" s="270"/>
      <c r="C28" s="264"/>
      <c r="D28" s="264"/>
    </row>
    <row r="29" spans="1:9" s="98" customFormat="1" ht="15.75" x14ac:dyDescent="0.25">
      <c r="B29" s="280"/>
      <c r="C29" s="101"/>
      <c r="D29" s="101"/>
    </row>
    <row r="30" spans="1:9" s="98" customFormat="1" x14ac:dyDescent="0.2">
      <c r="B30" s="281"/>
      <c r="C30" s="282"/>
      <c r="D30" s="282"/>
    </row>
    <row r="31" spans="1:9" s="98" customFormat="1" x14ac:dyDescent="0.2">
      <c r="A31" s="268"/>
    </row>
    <row r="32" spans="1:9" s="98" customFormat="1" x14ac:dyDescent="0.2">
      <c r="A32" s="268"/>
    </row>
  </sheetData>
  <mergeCells count="10">
    <mergeCell ref="A2:I2"/>
    <mergeCell ref="A3:I3"/>
    <mergeCell ref="C21:E23"/>
    <mergeCell ref="A4:I4"/>
    <mergeCell ref="A5:I5"/>
    <mergeCell ref="A7:I7"/>
    <mergeCell ref="A10:D10"/>
    <mergeCell ref="G19:G20"/>
    <mergeCell ref="H19:H20"/>
    <mergeCell ref="I19:I20"/>
  </mergeCells>
  <printOptions horizontalCentered="1"/>
  <pageMargins left="0.78740157480314965" right="0.78740157480314965" top="0.78740157480314965" bottom="0.98425196850393704" header="0.51181102362204722" footer="0.51181102362204722"/>
  <pageSetup paperSize="9" scale="55" fitToHeight="0" orientation="portrait" r:id="rId1"/>
  <headerFooter alignWithMargins="0">
    <oddHeader xml:space="preserve">&amp;L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Összesítő</vt:lpstr>
      <vt:lpstr>Hőszigetelés</vt:lpstr>
      <vt:lpstr>Nyílászárók</vt:lpstr>
      <vt:lpstr>Tetőhéjazat csere</vt:lpstr>
      <vt:lpstr>egyéb építés</vt:lpstr>
      <vt:lpstr>napelem</vt:lpstr>
      <vt:lpstr>Fűtés</vt:lpstr>
      <vt:lpstr>Automatika, elektromosság</vt:lpstr>
      <vt:lpstr>Gázellátás </vt:lpstr>
      <vt:lpstr>Víz-csatorna</vt:lpstr>
      <vt:lpstr>'egyéb építés'!Nyomtatási_terület</vt:lpstr>
      <vt:lpstr>Hőszigetelés!Nyomtatási_terület</vt:lpstr>
      <vt:lpstr>napelem!Nyomtatási_terület</vt:lpstr>
      <vt:lpstr>Nyílászárók!Nyomtatási_terület</vt:lpstr>
      <vt:lpstr>Összesítő!Nyomtatási_terület</vt:lpstr>
      <vt:lpstr>'Tetőhéjazat csere'!Nyomtatási_terület</vt:lpstr>
      <vt:lpstr>'Víz-csatorna'!Nyomtatási_terület</vt:lpstr>
      <vt:lpstr>'Automatika, elektromosság'!Print_Area</vt:lpstr>
      <vt:lpstr>Fűtés!Print_Area</vt:lpstr>
      <vt:lpstr>'Gázellátás '!Print_Area</vt:lpstr>
      <vt:lpstr>Hőszigetelés!Print_Area</vt:lpstr>
      <vt:lpstr>'Víz-csatorna'!Print_Area</vt:lpstr>
    </vt:vector>
  </TitlesOfParts>
  <Company>Home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dc:creator>
  <cp:lastModifiedBy>Pál József</cp:lastModifiedBy>
  <cp:lastPrinted>2016-07-18T13:13:06Z</cp:lastPrinted>
  <dcterms:created xsi:type="dcterms:W3CDTF">2010-09-13T07:23:59Z</dcterms:created>
  <dcterms:modified xsi:type="dcterms:W3CDTF">2017-05-26T08:23:08Z</dcterms:modified>
</cp:coreProperties>
</file>